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Repos\personal\Hyperresearch\editions\invisible-shortlist-2027\diagnostic-01\v3\"/>
    </mc:Choice>
  </mc:AlternateContent>
  <xr:revisionPtr revIDLastSave="0" documentId="13_ncr:1_{38C81A78-E779-420C-BF62-C8CF636006A4}" xr6:coauthVersionLast="47" xr6:coauthVersionMax="47" xr10:uidLastSave="{00000000-0000-0000-0000-000000000000}"/>
  <bookViews>
    <workbookView xWindow="-103" yWindow="-103" windowWidth="22149" windowHeight="13200" tabRatio="500" firstSheet="4" activeTab="8" xr2:uid="{00000000-000D-0000-FFFF-FFFF00000000}"/>
  </bookViews>
  <sheets>
    <sheet name="Start here" sheetId="1" r:id="rId1"/>
    <sheet name="1 Facts" sheetId="2" r:id="rId2"/>
    <sheet name="2 Ask AI" sheetId="3" r:id="rId3"/>
    <sheet name="3 Channels" sheetId="4" r:id="rId4"/>
    <sheet name="4 Issues" sheetId="5" r:id="rId5"/>
    <sheet name="5 Result for GM" sheetId="6" r:id="rId6"/>
    <sheet name="6 Tracker" sheetId="7" r:id="rId7"/>
    <sheet name="Example Hotel Aurora" sheetId="8" r:id="rId8"/>
    <sheet name="Glossary" sheetId="9" r:id="rId9"/>
  </sheets>
  <definedNames>
    <definedName name="AI1">'Start here'!$C$17</definedName>
    <definedName name="AI2">'Start here'!$C$18</definedName>
    <definedName name="AI3">'Start here'!$C$19</definedName>
    <definedName name="CheckType">'Start here'!$C$20</definedName>
    <definedName name="Comp">'Start here'!$C$11</definedName>
    <definedName name="Dest">'Start here'!$C$10</definedName>
    <definedName name="Facility">'Start here'!$C$14</definedName>
    <definedName name="Guest">'Start here'!$C$13</definedName>
    <definedName name="Hotel">'Start here'!$C$9</definedName>
    <definedName name="Landmark">'Start here'!$C$12</definedName>
    <definedName name="Market">'Start here'!$C$16</definedName>
    <definedName name="RunDate">'Start here'!$C$21</definedName>
    <definedName name="Runner">'Start here'!$C$22</definedName>
    <definedName name="Strength">'Start here'!$C$15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32" i="6" l="1"/>
  <c r="C31" i="6"/>
  <c r="C30" i="6"/>
  <c r="C29" i="6"/>
  <c r="H26" i="6"/>
  <c r="G26" i="6"/>
  <c r="F26" i="6"/>
  <c r="E26" i="6"/>
  <c r="D26" i="6"/>
  <c r="C26" i="6"/>
  <c r="H25" i="6"/>
  <c r="G25" i="6"/>
  <c r="F25" i="6"/>
  <c r="E25" i="6"/>
  <c r="D25" i="6"/>
  <c r="C25" i="6"/>
  <c r="H24" i="6"/>
  <c r="G24" i="6"/>
  <c r="F24" i="6"/>
  <c r="E24" i="6"/>
  <c r="D24" i="6"/>
  <c r="C24" i="6"/>
  <c r="H23" i="6"/>
  <c r="G23" i="6"/>
  <c r="F23" i="6"/>
  <c r="E23" i="6"/>
  <c r="D23" i="6"/>
  <c r="C23" i="6"/>
  <c r="C19" i="6"/>
  <c r="C18" i="6"/>
  <c r="C17" i="6"/>
  <c r="C16" i="6"/>
  <c r="C15" i="6"/>
  <c r="C14" i="6"/>
  <c r="C11" i="6"/>
  <c r="C8" i="6"/>
  <c r="C7" i="6"/>
  <c r="C6" i="6"/>
  <c r="C5" i="6"/>
  <c r="I55" i="5"/>
  <c r="I54" i="5"/>
  <c r="I53" i="5"/>
  <c r="I52" i="5"/>
  <c r="I51" i="5"/>
  <c r="I50" i="5"/>
  <c r="I49" i="5"/>
  <c r="I48" i="5"/>
  <c r="I47" i="5"/>
  <c r="I46" i="5"/>
  <c r="I45" i="5"/>
  <c r="I44" i="5"/>
  <c r="I43" i="5"/>
  <c r="I42" i="5"/>
  <c r="I41" i="5"/>
  <c r="I40" i="5"/>
  <c r="I39" i="5"/>
  <c r="I38" i="5"/>
  <c r="I37" i="5"/>
  <c r="I36" i="5"/>
  <c r="I35" i="5"/>
  <c r="I34" i="5"/>
  <c r="I33" i="5"/>
  <c r="I32" i="5"/>
  <c r="I31" i="5"/>
  <c r="I30" i="5"/>
  <c r="I29" i="5"/>
  <c r="I28" i="5"/>
  <c r="I27" i="5"/>
  <c r="I26" i="5"/>
  <c r="I25" i="5"/>
  <c r="I24" i="5"/>
  <c r="I23" i="5"/>
  <c r="I22" i="5"/>
  <c r="I21" i="5"/>
  <c r="I20" i="5"/>
  <c r="I19" i="5"/>
  <c r="I18" i="5"/>
  <c r="I17" i="5"/>
  <c r="I16" i="5"/>
  <c r="I15" i="5"/>
  <c r="I14" i="5"/>
  <c r="I13" i="5"/>
  <c r="I12" i="5"/>
  <c r="I11" i="5"/>
  <c r="I10" i="5"/>
  <c r="I9" i="5"/>
  <c r="I8" i="5"/>
  <c r="I7" i="5"/>
  <c r="I6" i="5"/>
  <c r="H40" i="6" s="1"/>
  <c r="D35" i="4"/>
  <c r="C35" i="4"/>
  <c r="B35" i="4"/>
  <c r="D34" i="4"/>
  <c r="C34" i="4"/>
  <c r="B34" i="4"/>
  <c r="D33" i="4"/>
  <c r="C33" i="4"/>
  <c r="B33" i="4"/>
  <c r="D32" i="4"/>
  <c r="C32" i="4"/>
  <c r="B32" i="4"/>
  <c r="D31" i="4"/>
  <c r="C31" i="4"/>
  <c r="B31" i="4"/>
  <c r="D30" i="4"/>
  <c r="C30" i="4"/>
  <c r="B30" i="4"/>
  <c r="D29" i="4"/>
  <c r="C29" i="4"/>
  <c r="B29" i="4"/>
  <c r="D28" i="4"/>
  <c r="C28" i="4"/>
  <c r="B28" i="4"/>
  <c r="D27" i="4"/>
  <c r="C27" i="4"/>
  <c r="B27" i="4"/>
  <c r="D26" i="4"/>
  <c r="C26" i="4"/>
  <c r="B26" i="4"/>
  <c r="D25" i="4"/>
  <c r="C25" i="4"/>
  <c r="B25" i="4"/>
  <c r="D24" i="4"/>
  <c r="C24" i="4"/>
  <c r="B24" i="4"/>
  <c r="D23" i="4"/>
  <c r="C23" i="4"/>
  <c r="B23" i="4"/>
  <c r="D22" i="4"/>
  <c r="C22" i="4"/>
  <c r="B22" i="4"/>
  <c r="D21" i="4"/>
  <c r="C21" i="4"/>
  <c r="B21" i="4"/>
  <c r="D20" i="4"/>
  <c r="C20" i="4"/>
  <c r="B20" i="4"/>
  <c r="D19" i="4"/>
  <c r="C19" i="4"/>
  <c r="B19" i="4"/>
  <c r="D18" i="4"/>
  <c r="C18" i="4"/>
  <c r="B18" i="4"/>
  <c r="D17" i="4"/>
  <c r="C17" i="4"/>
  <c r="B17" i="4"/>
  <c r="D16" i="4"/>
  <c r="C16" i="4"/>
  <c r="B16" i="4"/>
  <c r="D15" i="4"/>
  <c r="C15" i="4"/>
  <c r="B15" i="4"/>
  <c r="D14" i="4"/>
  <c r="C14" i="4"/>
  <c r="B14" i="4"/>
  <c r="D13" i="4"/>
  <c r="C13" i="4"/>
  <c r="B13" i="4"/>
  <c r="D12" i="4"/>
  <c r="C12" i="4"/>
  <c r="B12" i="4"/>
  <c r="D11" i="4"/>
  <c r="C11" i="4"/>
  <c r="B11" i="4"/>
  <c r="D10" i="4"/>
  <c r="C10" i="4"/>
  <c r="B10" i="4"/>
  <c r="D9" i="4"/>
  <c r="C9" i="4"/>
  <c r="B9" i="4"/>
  <c r="D8" i="4"/>
  <c r="C8" i="4"/>
  <c r="B8" i="4"/>
  <c r="D7" i="4"/>
  <c r="C7" i="4"/>
  <c r="B7" i="4"/>
  <c r="D6" i="4"/>
  <c r="C6" i="4"/>
  <c r="B6" i="4"/>
  <c r="E59" i="3"/>
  <c r="C59" i="3"/>
  <c r="E58" i="3"/>
  <c r="C58" i="3"/>
  <c r="E57" i="3"/>
  <c r="C57" i="3"/>
  <c r="E56" i="3"/>
  <c r="C56" i="3"/>
  <c r="E55" i="3"/>
  <c r="C55" i="3"/>
  <c r="E54" i="3"/>
  <c r="C54" i="3"/>
  <c r="E53" i="3"/>
  <c r="C53" i="3"/>
  <c r="E52" i="3"/>
  <c r="C52" i="3"/>
  <c r="E51" i="3"/>
  <c r="C51" i="3"/>
  <c r="E50" i="3"/>
  <c r="C50" i="3"/>
  <c r="E49" i="3"/>
  <c r="C49" i="3"/>
  <c r="E48" i="3"/>
  <c r="C48" i="3"/>
  <c r="E47" i="3"/>
  <c r="C47" i="3"/>
  <c r="E46" i="3"/>
  <c r="C46" i="3"/>
  <c r="E45" i="3"/>
  <c r="C45" i="3"/>
  <c r="E44" i="3"/>
  <c r="C44" i="3"/>
  <c r="E43" i="3"/>
  <c r="C43" i="3"/>
  <c r="E42" i="3"/>
  <c r="C42" i="3"/>
  <c r="E41" i="3"/>
  <c r="C41" i="3"/>
  <c r="E40" i="3"/>
  <c r="C40" i="3"/>
  <c r="E39" i="3"/>
  <c r="C39" i="3"/>
  <c r="E38" i="3"/>
  <c r="C38" i="3"/>
  <c r="E37" i="3"/>
  <c r="C37" i="3"/>
  <c r="E36" i="3"/>
  <c r="C36" i="3"/>
  <c r="E35" i="3"/>
  <c r="C35" i="3"/>
  <c r="E34" i="3"/>
  <c r="C34" i="3"/>
  <c r="E33" i="3"/>
  <c r="C33" i="3"/>
  <c r="E32" i="3"/>
  <c r="C32" i="3"/>
  <c r="E31" i="3"/>
  <c r="C31" i="3"/>
  <c r="E30" i="3"/>
  <c r="C30" i="3"/>
  <c r="E29" i="3"/>
  <c r="C29" i="3"/>
  <c r="E28" i="3"/>
  <c r="C28" i="3"/>
  <c r="E27" i="3"/>
  <c r="C27" i="3"/>
  <c r="E26" i="3"/>
  <c r="C26" i="3"/>
  <c r="E25" i="3"/>
  <c r="C25" i="3"/>
  <c r="E24" i="3"/>
  <c r="C24" i="3"/>
  <c r="E23" i="3"/>
  <c r="C23" i="3"/>
  <c r="E22" i="3"/>
  <c r="C22" i="3"/>
  <c r="E21" i="3"/>
  <c r="C21" i="3"/>
  <c r="E20" i="3"/>
  <c r="C20" i="3"/>
  <c r="E19" i="3"/>
  <c r="C19" i="3"/>
  <c r="E18" i="3"/>
  <c r="C18" i="3"/>
  <c r="E17" i="3"/>
  <c r="C17" i="3"/>
  <c r="E16" i="3"/>
  <c r="C16" i="3"/>
  <c r="E15" i="3"/>
  <c r="C15" i="3"/>
  <c r="E14" i="3"/>
  <c r="C14" i="3"/>
  <c r="E13" i="3"/>
  <c r="C13" i="3"/>
  <c r="E12" i="3"/>
  <c r="C12" i="3"/>
  <c r="E11" i="3"/>
  <c r="C11" i="3"/>
  <c r="E10" i="3"/>
  <c r="C10" i="3"/>
  <c r="E9" i="3"/>
  <c r="C9" i="3"/>
  <c r="E8" i="3"/>
  <c r="C8" i="3"/>
  <c r="E7" i="3"/>
  <c r="C7" i="3"/>
  <c r="E6" i="3"/>
  <c r="C6" i="3"/>
  <c r="F40" i="6" l="1"/>
  <c r="B40" i="6"/>
  <c r="H39" i="6"/>
  <c r="F39" i="6"/>
  <c r="B39" i="6"/>
  <c r="H38" i="6"/>
  <c r="F38" i="6"/>
  <c r="B38" i="6"/>
  <c r="H37" i="6"/>
  <c r="F37" i="6"/>
  <c r="B37" i="6"/>
  <c r="H36" i="6"/>
  <c r="F36" i="6"/>
  <c r="B36" i="6"/>
</calcChain>
</file>

<file path=xl/sharedStrings.xml><?xml version="1.0" encoding="utf-8"?>
<sst xmlns="http://schemas.openxmlformats.org/spreadsheetml/2006/main" count="533" uniqueCount="313">
  <si>
    <t>AI Discovery Readiness Diagnostic · Workbook</t>
  </si>
  <si>
    <t>The Invisible Shortlist · Practical Diagnostic No. 01 · Cross-Point · Version 3, September 2026</t>
  </si>
  <si>
    <t>This workbook checks how your hotel is described online and in AI assistants. You write down the true facts, ask AI about your hotel, compare the big websites, and list what to fix. Tab 5 then shows the result for your general manager.</t>
  </si>
  <si>
    <t>Fill in the cream cells first. The questions in tab 2 use these words.</t>
  </si>
  <si>
    <t>Setting</t>
  </si>
  <si>
    <t>Your answer</t>
  </si>
  <si>
    <t>Example (Hotel Aurora)</t>
  </si>
  <si>
    <t>Hotel name</t>
  </si>
  <si>
    <t>[your hotel]</t>
  </si>
  <si>
    <t>Hotel Aurora</t>
  </si>
  <si>
    <t>City or area</t>
  </si>
  <si>
    <t>[destination]</t>
  </si>
  <si>
    <t>the Engadine</t>
  </si>
  <si>
    <t>Main competitor (check it is open)</t>
  </si>
  <si>
    <t>[competitor]</t>
  </si>
  <si>
    <t>Hotel Borealis</t>
  </si>
  <si>
    <t>Landmark or district guests ask about</t>
  </si>
  <si>
    <t>[landmark]</t>
  </si>
  <si>
    <t>the Engadine lakes</t>
  </si>
  <si>
    <t>Guest you serve most, as a phrase</t>
  </si>
  <si>
    <t>[type of guest]</t>
  </si>
  <si>
    <t>a couple looking for good food and nature</t>
  </si>
  <si>
    <t>Facility you want to be known for</t>
  </si>
  <si>
    <t>[facility]</t>
  </si>
  <si>
    <t>wellness facilities</t>
  </si>
  <si>
    <t>Your main strength: what guests should know you for</t>
  </si>
  <si>
    <t>[main strength]</t>
  </si>
  <si>
    <t>Restaurant Larix, 16 GaultMillau points</t>
  </si>
  <si>
    <t>Main source market and language</t>
  </si>
  <si>
    <t>[market, language]</t>
  </si>
  <si>
    <t>Switzerland and Germany, German</t>
  </si>
  <si>
    <t>AI assistant 1</t>
  </si>
  <si>
    <t>[assistant 1]</t>
  </si>
  <si>
    <t>ChatGPT, free, logged out</t>
  </si>
  <si>
    <t>AI assistant 2</t>
  </si>
  <si>
    <t>[assistant 2]</t>
  </si>
  <si>
    <t>Gemini, free, logged out</t>
  </si>
  <si>
    <t>AI assistant 3 (full check only)</t>
  </si>
  <si>
    <t>[assistant 3]</t>
  </si>
  <si>
    <t>Perplexity, free, logged out</t>
  </si>
  <si>
    <t>Quick check or full check</t>
  </si>
  <si>
    <t>Quick</t>
  </si>
  <si>
    <t>Date of this run</t>
  </si>
  <si>
    <t>Person running the check</t>
  </si>
  <si>
    <t>[name and role]</t>
  </si>
  <si>
    <t>E-commerce manager</t>
  </si>
  <si>
    <t>Before you start: four checks</t>
  </si>
  <si>
    <t>1  Competitor</t>
  </si>
  <si>
    <t>Check that your main competitor is open. A hotel closed for renovation makes the comparison question useless.</t>
  </si>
  <si>
    <t>2  Assistants</t>
  </si>
  <si>
    <t>ChatGPT and Gemini answer without a login. Perplexity stops after about five questions and asks you to sign in. Claude needs a login: if you test it, use an account without personal settings and report it separately.</t>
  </si>
  <si>
    <t>3  Location</t>
  </si>
  <si>
    <t>AI answers follow the computer's location: prices and currency show it. Write down where the computer is.</t>
  </si>
  <si>
    <t>4  Facts</t>
  </si>
  <si>
    <t>Ask the hotel team for the facts in tab 1. Do not copy them from your website: the website is one of the sources you check in tab 3.</t>
  </si>
  <si>
    <t>Choose your check</t>
  </si>
  <si>
    <t>Quick check</t>
  </si>
  <si>
    <t>Full check</t>
  </si>
  <si>
    <t>Facts on the fact sheet</t>
  </si>
  <si>
    <t>12 (marked Yes in tab 1)</t>
  </si>
  <si>
    <t>23, plus your own</t>
  </si>
  <si>
    <t>AI answers to record</t>
  </si>
  <si>
    <t>3 questions × 2 assistants × 3 runs = 18</t>
  </si>
  <si>
    <t>6 questions × 3 assistants × 3 runs = 54</t>
  </si>
  <si>
    <t>Channel checks</t>
  </si>
  <si>
    <t>12 facts × 4 websites = 48</t>
  </si>
  <si>
    <t>23 facts × 6 sources = 138</t>
  </si>
  <si>
    <t>Time, rough estimate</t>
  </si>
  <si>
    <t>About half a day</t>
  </si>
  <si>
    <t>About two days</t>
  </si>
  <si>
    <t>Good for</t>
  </si>
  <si>
    <t>A first look, or a repeat every quarter</t>
  </si>
  <si>
    <t>The first baseline, or after a big change</t>
  </si>
  <si>
    <t>Order of work</t>
  </si>
  <si>
    <t>1 Facts</t>
  </si>
  <si>
    <t>Write down what is true. The GM signs it off.</t>
  </si>
  <si>
    <t>2 Ask AI</t>
  </si>
  <si>
    <t>Ask the questions before anyone changes a listing.</t>
  </si>
  <si>
    <t>3 Channels</t>
  </si>
  <si>
    <t>Compare each website with your facts.</t>
  </si>
  <si>
    <t>4 Issues</t>
  </si>
  <si>
    <t>List every problem, sort it, give it an owner.</t>
  </si>
  <si>
    <t>5 Result for GM</t>
  </si>
  <si>
    <t>Fills itself in. Send it to the GM.</t>
  </si>
  <si>
    <t>6 Tracker</t>
  </si>
  <si>
    <t>Note each run, so the next one can compare.</t>
  </si>
  <si>
    <t>Cream cells are for you. Grey rows are outside the quick check: skip them if you run the quick check.</t>
  </si>
  <si>
    <t>The tab 'Example Hotel Aurora' shows the steps filled in for an invented Engadine hotel, modelled on a real pilot. The 'Glossary' tab explains the terms.</t>
  </si>
  <si>
    <t>The rule for the whole check: your team decides what is true. AI answers come later, and they get checked against tab 1.</t>
  </si>
  <si>
    <t>Free to use, copy and adapt inside your hotel. This is a method; it makes no promise about AI visibility. Comments: riccardo.giacometti@cross-point.ch</t>
  </si>
  <si>
    <t>Step 1 · Write down what is true</t>
  </si>
  <si>
    <t>What to do: Give each fact one checked answer. Ask the hotel team, not the website: the website is checked in tab 3. Ask the head of each department. Write “not offered” if the hotel does not offer it; an empty cell means nobody checked.</t>
  </si>
  <si>
    <t>Time (rough estimate): 1 to 2 hours   ·   Done when: every fact in your check has an answer, a name and a date, and the GM has signed off.</t>
  </si>
  <si>
    <t>Area</t>
  </si>
  <si>
    <t>#</t>
  </si>
  <si>
    <t>In quick check?</t>
  </si>
  <si>
    <t>Fact</t>
  </si>
  <si>
    <t>Checked answer</t>
  </si>
  <si>
    <t>Confirmed by (role or name)</t>
  </si>
  <si>
    <t>Date</t>
  </si>
  <si>
    <t>Identity</t>
  </si>
  <si>
    <t>Yes</t>
  </si>
  <si>
    <t>Official hotel name</t>
  </si>
  <si>
    <t>Street address</t>
  </si>
  <si>
    <t>How you describe the location, in one line</t>
  </si>
  <si>
    <t>No</t>
  </si>
  <si>
    <t>Brand or operator, if any</t>
  </si>
  <si>
    <t>Category and positioning, in one sentence</t>
  </si>
  <si>
    <t>Location</t>
  </si>
  <si>
    <t>Distance and travel time to the airport</t>
  </si>
  <si>
    <t>Distance to three landmarks guests ask about</t>
  </si>
  <si>
    <t>Rooms</t>
  </si>
  <si>
    <t>Number of rooms and suites</t>
  </si>
  <si>
    <t>Room categories</t>
  </si>
  <si>
    <t>Accessible rooms and access features</t>
  </si>
  <si>
    <t>Food and drink</t>
  </si>
  <si>
    <t>Restaurants and bars, with cuisine</t>
  </si>
  <si>
    <t>Opening days and seasonal closures</t>
  </si>
  <si>
    <t>Facilities</t>
  </si>
  <si>
    <t>Spa and wellness</t>
  </si>
  <si>
    <t>Pool: indoor or outdoor, seasonal or all year</t>
  </si>
  <si>
    <t>Meeting and event space</t>
  </si>
  <si>
    <t>Family facilities</t>
  </si>
  <si>
    <t>Parking: where, and the price</t>
  </si>
  <si>
    <t>Airport transfer: on request or scheduled, and the price</t>
  </si>
  <si>
    <t>Policies</t>
  </si>
  <si>
    <t>Check-in and check-out times</t>
  </si>
  <si>
    <t>Pet policy and fee</t>
  </si>
  <si>
    <t>Other</t>
  </si>
  <si>
    <t>Sustainability claims and certificates</t>
  </si>
  <si>
    <t>Year opened and last major renovation</t>
  </si>
  <si>
    <t>Phone, email and website address</t>
  </si>
  <si>
    <t>Your own</t>
  </si>
  <si>
    <t>GM sign-off (name and date)</t>
  </si>
  <si>
    <t>Line 5, the positioning sentence, is used in tab 3. Keep it to one sentence the GM approves.</t>
  </si>
  <si>
    <t>Step 2 · Ask AI about your hotel, without helping it</t>
  </si>
  <si>
    <t>What to do: Open a new chat, logged out or in a private window, in your main market’s language. Copy the question from column E. Give no links or files. Ask each question three times in separate chats. Save each answer and a screenshot.</t>
  </si>
  <si>
    <t>Time (rough estimate): quick check about 1.5 hours, full check about 4 hours   ·   Done when: every row in your check has a date and an answer in columns G to M.</t>
  </si>
  <si>
    <t>Question type</t>
  </si>
  <si>
    <t>Assistant</t>
  </si>
  <si>
    <t>Run</t>
  </si>
  <si>
    <t>Question to ask (built from Start here)</t>
  </si>
  <si>
    <t>Hotel mentioned?</t>
  </si>
  <si>
    <t>Position in the list (number)</t>
  </si>
  <si>
    <t>Why does it recommend you? (its own words)</t>
  </si>
  <si>
    <t>Names your main strength?</t>
  </si>
  <si>
    <t>Other hotels named</t>
  </si>
  <si>
    <t>Facts correct?</t>
  </si>
  <si>
    <t>Sounds like your positioning?</t>
  </si>
  <si>
    <t>Sources shown</t>
  </si>
  <si>
    <t>Problem found</t>
  </si>
  <si>
    <t>Discovery</t>
  </si>
  <si>
    <t>Consideration</t>
  </si>
  <si>
    <t>Comparison</t>
  </si>
  <si>
    <t>Attribute</t>
  </si>
  <si>
    <t>Suitability</t>
  </si>
  <si>
    <t>Position: if the answer is a list and your hotel is third, write 3. Leave it empty when the answer is no list.</t>
  </si>
  <si>
    <t>Answers change between chats. That is why each question runs three times. Keep the screenshots: the next run compares against them.</t>
  </si>
  <si>
    <t>Column I matters most: write down the reason the assistant gives for recommending you, in its own words. Column J: does that reason include your main strength from Start here?</t>
  </si>
  <si>
    <t>Step 3 · Compare each website with your facts</t>
  </si>
  <si>
    <t>What to do: Open each website as a guest would. For each fact, pick one word: Matches, Incomplete, Contradicts or Not listed. When it differs, write what the website says.</t>
  </si>
  <si>
    <t>Time (rough estimate): quick check about 1.5 hours, full check about 5 hours   ·   Done when: every cell in your check has a word, and every difference has a note.</t>
  </si>
  <si>
    <t>Your checked answer (from tab 1)</t>
  </si>
  <si>
    <t>Website</t>
  </si>
  <si>
    <t>Google</t>
  </si>
  <si>
    <t>Booking.com</t>
  </si>
  <si>
    <t>Expedia</t>
  </si>
  <si>
    <t>Tripadvisor (full only)</t>
  </si>
  <si>
    <t>Other (full only)</t>
  </si>
  <si>
    <t>What is different? (write what the website says)</t>
  </si>
  <si>
    <t>Look beyond the facts. Read each website’s own description of the hotel. Does it describe the same hotel as your positioning sentence (fact 5)? Check the type of hotel, the area, the guest, the restaurants, wellness and what makes you different. Note differences in column K of row 5.</t>
  </si>
  <si>
    <t>Tip: many OTA listings take their content from your channel manager or extranet. Fix it there once, then check each listing.</t>
  </si>
  <si>
    <t>Step 4 · List the problems and decide what to do first</t>
  </si>
  <si>
    <t>What to do: Write one line per problem from tabs 2 and 3. Choose a category. Give each line an owner: a role or a person, never just a department.</t>
  </si>
  <si>
    <t>Time (rough estimate): about 1 hour   ·   Done when: every problem has a category, an owner and a due date.</t>
  </si>
  <si>
    <t>Problem</t>
  </si>
  <si>
    <t>Where</t>
  </si>
  <si>
    <t>Category</t>
  </si>
  <si>
    <t>Owner (role or name)</t>
  </si>
  <si>
    <t>Due</t>
  </si>
  <si>
    <t>Status</t>
  </si>
  <si>
    <t>Notes</t>
  </si>
  <si>
    <t>rank</t>
  </si>
  <si>
    <t>How to choose the category</t>
  </si>
  <si>
    <t>Correct now</t>
  </si>
  <si>
    <t>A fact is wrong and could change a booking or cause a complaint. Fix this week.</t>
  </si>
  <si>
    <t>Improve next</t>
  </si>
  <si>
    <t>Important information is missing, unclear or described differently. Fix this quarter.</t>
  </si>
  <si>
    <t>Test</t>
  </si>
  <si>
    <t>A change where nobody knows the effect, for example a new hotel description. Change one thing, note the date, ask the tab 2 questions again at the next run.</t>
  </si>
  <si>
    <t>Monitor</t>
  </si>
  <si>
    <t>Small and with little effect on a booking. Look again at the next run.</t>
  </si>
  <si>
    <t>Result for the general manager</t>
  </si>
  <si>
    <t>This page fills itself in from tabs 1 to 4. It shows counts only: the method is useful for finding problems and too rough for a score.</t>
  </si>
  <si>
    <t>Hotel</t>
  </si>
  <si>
    <t>Check type</t>
  </si>
  <si>
    <t>Date of run</t>
  </si>
  <si>
    <t>Run by</t>
  </si>
  <si>
    <t>Facts</t>
  </si>
  <si>
    <t>Facts with a checked answer</t>
  </si>
  <si>
    <t>What AI assistants say</t>
  </si>
  <si>
    <t>AI answers recorded</t>
  </si>
  <si>
    <t>Discovery answers that mention the hotel</t>
  </si>
  <si>
    <t>Answers that name your main strength</t>
  </si>
  <si>
    <t>Average position when listed</t>
  </si>
  <si>
    <t>Answers with wrong or partly wrong facts</t>
  </si>
  <si>
    <t>Answers that describe a different hotel</t>
  </si>
  <si>
    <t>Read column I in tab 2: the reasons AI gives for recommending you.</t>
  </si>
  <si>
    <t>What the websites say</t>
  </si>
  <si>
    <t>Tripadvisor</t>
  </si>
  <si>
    <t>Matches</t>
  </si>
  <si>
    <t>Incomplete</t>
  </si>
  <si>
    <t>Contradicts</t>
  </si>
  <si>
    <t>Not listed</t>
  </si>
  <si>
    <t>Problems still open</t>
  </si>
  <si>
    <t>First five to correct now</t>
  </si>
  <si>
    <t>Owner</t>
  </si>
  <si>
    <t>Next run planned for</t>
  </si>
  <si>
    <t>Questions for the GM: Did we check every fact against the signed tab 1? Did we ask AI before anyone changed a listing? Who owns each “correct now” line?</t>
  </si>
  <si>
    <t>Step 5 · Repeat and compare</t>
  </si>
  <si>
    <t>What to do: Add one line after every run. Run the quick check every quarter, and again after a big change: renovation, new brand or operator, a restaurant opens or closes, new facilities, new website.</t>
  </si>
  <si>
    <t>Time (rough estimate): 10 minutes per run   ·   Done when: each run has a line, and the next run date is set.</t>
  </si>
  <si>
    <t>Type of run</t>
  </si>
  <si>
    <t>What was checked</t>
  </si>
  <si>
    <t>Result (from tab 5)</t>
  </si>
  <si>
    <t>What changed since the last run</t>
  </si>
  <si>
    <t>Action</t>
  </si>
  <si>
    <t>Example: Hotel Aurora</t>
  </si>
  <si>
    <t>Hotel Aurora is invented: 22 rooms in Silvanta, an invented village in the Engadine. Its findings are modelled on a real pilot run on a hotel in the Engadine in September 2026, with the name, place and details changed.</t>
  </si>
  <si>
    <t>Tab 1 · Facts (extract)</t>
  </si>
  <si>
    <t>Confirmed by</t>
  </si>
  <si>
    <t>22</t>
  </si>
  <si>
    <t>Rooms division manager</t>
  </si>
  <si>
    <t>2 Oct 2026</t>
  </si>
  <si>
    <t>Restaurants, with cuisine</t>
  </si>
  <si>
    <t>Larix (gourmet, 16 GaultMillau points); Stüvetta (regional)</t>
  </si>
  <si>
    <t>F&amp;B director</t>
  </si>
  <si>
    <t>Pool</t>
  </si>
  <si>
    <t>No pool. Natural swimming pond in the garden, unheated</t>
  </si>
  <si>
    <t>General manager</t>
  </si>
  <si>
    <t>Transfer</t>
  </si>
  <si>
    <t>Free pick-up at the village railway station. No airport transfer</t>
  </si>
  <si>
    <t>Front office manager</t>
  </si>
  <si>
    <t>Check-in and check-out</t>
  </si>
  <si>
    <t>From 14:00; until 11:00</t>
  </si>
  <si>
    <t>Positioning, in one sentence</t>
  </si>
  <si>
    <t>A small family hotel in the Engadine for guests who travel for food</t>
  </si>
  <si>
    <t>3 Oct 2026</t>
  </si>
  <si>
    <t>Tab 2 · Ask AI (extract)</t>
  </si>
  <si>
    <t>Question · assistant · run</t>
  </si>
  <si>
    <t>Position</t>
  </si>
  <si>
    <t>Why does it recommend you?</t>
  </si>
  <si>
    <t>Discovery · ChatGPT · 1</t>
  </si>
  <si>
    <t>“Small, high-quality, close to nature”</t>
  </si>
  <si>
    <t>Food never mentioned</t>
  </si>
  <si>
    <t>Discovery · ChatGPT · 2</t>
  </si>
  <si>
    <t>“Quiet, stylish, away from the crowds”</t>
  </si>
  <si>
    <t>Discovery · Gemini · 1</t>
  </si>
  <si>
    <t>“Top cuisine, pine-wood suites, heated outdoor pool”</t>
  </si>
  <si>
    <t>Says “heated outdoor pool”</t>
  </si>
  <si>
    <t>Discovery · Perplexity · 1</t>
  </si>
  <si>
    <t>“Fine dining, remote nature”</t>
  </si>
  <si>
    <t>Partly</t>
  </si>
  <si>
    <t>Puts the hotel in the wrong village</t>
  </si>
  <si>
    <t>Tab 3 · Channels (extract)</t>
  </si>
  <si>
    <t>What is different?</t>
  </si>
  <si>
    <t>Expedia: “Mountain retreat with seasonal pool”. Google hotel card: “and pool”</t>
  </si>
  <si>
    <t>Booking.com lists “Airport shuttle”</t>
  </si>
  <si>
    <t>Check-in</t>
  </si>
  <si>
    <t>Booking.com and Expedia: from 15:00</t>
  </si>
  <si>
    <t>Restaurant</t>
  </si>
  <si>
    <t>No channel names the 16 GaultMillau points</t>
  </si>
  <si>
    <t>Tab 4 · Issues (extract)</t>
  </si>
  <si>
    <t>Expedia and Google promise a pool; Aurora has an unheated pond</t>
  </si>
  <si>
    <t>Expedia Partner Central; Google Hotel Center</t>
  </si>
  <si>
    <t>Revenue manager</t>
  </si>
  <si>
    <t>9 Oct 2026</t>
  </si>
  <si>
    <t>Booking.com lists an airport shuttle</t>
  </si>
  <si>
    <t>Booking.com extranet</t>
  </si>
  <si>
    <t>Check-in 15:00 on two booking sites, 14:00 on the website</t>
  </si>
  <si>
    <t>Booking.com, Expedia</t>
  </si>
  <si>
    <t>Last year's Christmas package still on the home page</t>
  </si>
  <si>
    <t>Marketing manager</t>
  </si>
  <si>
    <t>Larix missing from all booking-site descriptions</t>
  </si>
  <si>
    <t>OTA descriptions, Google</t>
  </si>
  <si>
    <t>Marketing manager, with GM</t>
  </si>
  <si>
    <t>31 Dec 2026</t>
  </si>
  <si>
    <t>Perplexity puts Aurora in the wrong village</t>
  </si>
  <si>
    <t>Perplexity</t>
  </si>
  <si>
    <t>Next run</t>
  </si>
  <si>
    <t>What Aurora learned: two booking sites promise a pool, and Gemini then described a heated pool in 5 of 9 answers. That line goes first.</t>
  </si>
  <si>
    <t>The bigger finding: ChatGPT lists Aurora every time, for quiet and nature, and never for Larix. Column I shows it. That is a positioning question for the GM.</t>
  </si>
  <si>
    <t>Illustration of the method. It makes no claim that fixing the listings changes the AI answers; the next run shows what moved.</t>
  </si>
  <si>
    <t>Glossary</t>
  </si>
  <si>
    <t>AI assistant</t>
  </si>
  <si>
    <t>A chat tool that answers questions in full sentences, for example the chat tools from OpenAI, Google, Microsoft or Perplexity.</t>
  </si>
  <si>
    <t>OTA</t>
  </si>
  <si>
    <t>Online travel agency. A website that sells rooms for many hotels, such as Booking.com or Expedia.</t>
  </si>
  <si>
    <t>Google Business Profile</t>
  </si>
  <si>
    <t>The box about your hotel that Google shows in search and maps: address, photos, reviews, facilities.</t>
  </si>
  <si>
    <t>Channel manager, extranet</t>
  </si>
  <si>
    <t>The systems where you send rates and hotel content to the OTAs. A fix here can reach many listings at once.</t>
  </si>
  <si>
    <t>Competitive set</t>
  </si>
  <si>
    <t>The four or five hotels a guest compares you with before booking.</t>
  </si>
  <si>
    <t>Positioning sentence</t>
  </si>
  <si>
    <t>One sentence that says what kind of hotel you are and for whom. The GM approves it.</t>
  </si>
  <si>
    <t>One question asked once, in one new chat. Each question gets three runs because the answers change.</t>
  </si>
  <si>
    <t>Baseline</t>
  </si>
  <si>
    <t>The first full check. Later runs are compared with it.</t>
  </si>
  <si>
    <t>Correct now / Improve next / Test / Monitor</t>
  </si>
  <si>
    <t>The four categories in tab 4. They decide what to fix first.</t>
  </si>
  <si>
    <t>Structured data</t>
  </si>
  <si>
    <t>Code on your website that describes the hotel for machines: address, rooms, prices. Your web agency can check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</si>
</sst>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mmm\ yyyy"/>
  </numFmts>
  <fonts count="18" x14ac:knownFonts="1">
    <font>
      <sz val="11"/>
      <color theme="1"/>
      <name val="Calibri"/>
      <family val="2"/>
      <charset val="1"/>
    </font>
    <font>
      <b/>
      <sz val="17"/>
      <color rgb="FF0C1929"/>
      <name val="Arial"/>
      <charset val="1"/>
    </font>
    <font>
      <b/>
      <sz val="9"/>
      <color rgb="FFB17948"/>
      <name val="Arial"/>
      <charset val="1"/>
    </font>
    <font>
      <sz val="11"/>
      <color rgb="FF0C1929"/>
      <name val="Arial"/>
      <charset val="1"/>
    </font>
    <font>
      <b/>
      <sz val="10"/>
      <color rgb="FF0C1929"/>
      <name val="Arial"/>
      <charset val="1"/>
    </font>
    <font>
      <b/>
      <sz val="9"/>
      <color rgb="FF4A5563"/>
      <name val="Arial"/>
      <charset val="1"/>
    </font>
    <font>
      <sz val="10"/>
      <color rgb="FF0C1929"/>
      <name val="Arial"/>
      <charset val="1"/>
    </font>
    <font>
      <i/>
      <sz val="10"/>
      <color rgb="FF8A94A3"/>
      <name val="Arial"/>
      <charset val="1"/>
    </font>
    <font>
      <b/>
      <sz val="11"/>
      <color rgb="FF0C1929"/>
      <name val="Arial"/>
      <charset val="1"/>
    </font>
    <font>
      <b/>
      <sz val="10"/>
      <color rgb="FF4A5563"/>
      <name val="Arial"/>
      <charset val="1"/>
    </font>
    <font>
      <sz val="9"/>
      <color rgb="FF4A5563"/>
      <name val="Arial"/>
      <charset val="1"/>
    </font>
    <font>
      <b/>
      <sz val="15"/>
      <color rgb="FF0C1929"/>
      <name val="Arial"/>
      <charset val="1"/>
    </font>
    <font>
      <sz val="10"/>
      <color rgb="FF4A5563"/>
      <name val="Arial"/>
      <charset val="1"/>
    </font>
    <font>
      <sz val="8"/>
      <color rgb="FF8A94A3"/>
      <name val="Arial"/>
      <charset val="1"/>
    </font>
    <font>
      <b/>
      <sz val="10"/>
      <color rgb="FF136B4F"/>
      <name val="Arial"/>
      <charset val="1"/>
    </font>
    <font>
      <b/>
      <sz val="10"/>
      <color rgb="FF9C6E04"/>
      <name val="Arial"/>
      <charset val="1"/>
    </font>
    <font>
      <b/>
      <sz val="10"/>
      <color rgb="FF8E2118"/>
      <name val="Arial"/>
      <charset val="1"/>
    </font>
    <font>
      <b/>
      <sz val="10"/>
      <color rgb="FF8A94A3"/>
      <name val="Arial"/>
      <charset val="1"/>
    </font>
  </fonts>
  <fills count="3">
    <fill>
      <patternFill patternType="none"/>
    </fill>
    <fill>
      <patternFill patternType="gray125"/>
    </fill>
    <fill>
      <patternFill patternType="solid">
        <fgColor rgb="FFFFF8EE"/>
        <bgColor rgb="FFEEF0F3"/>
      </patternFill>
    </fill>
  </fills>
  <borders count="3">
    <border>
      <left/>
      <right/>
      <top/>
      <bottom/>
      <diagonal/>
    </border>
    <border>
      <left/>
      <right/>
      <top/>
      <bottom style="thin">
        <color rgb="FF0C1929"/>
      </bottom>
      <diagonal/>
    </border>
    <border>
      <left/>
      <right/>
      <top/>
      <bottom style="thin">
        <color rgb="FFD9DEE5"/>
      </bottom>
      <diagonal/>
    </border>
  </borders>
  <cellStyleXfs count="1">
    <xf numFmtId="0" fontId="0" fillId="0" borderId="0"/>
  </cellStyleXfs>
  <cellXfs count="32">
    <xf numFmtId="0" fontId="0" fillId="0" borderId="0" xfId="0"/>
    <xf numFmtId="0" fontId="10" fillId="0" borderId="0" xfId="0" applyFont="1" applyAlignment="1">
      <alignment horizontal="left" vertical="top" wrapText="1"/>
    </xf>
    <xf numFmtId="164" fontId="6" fillId="0" borderId="2" xfId="0" applyNumberFormat="1" applyFont="1" applyBorder="1" applyAlignment="1">
      <alignment horizontal="left" vertical="top" wrapText="1"/>
    </xf>
    <xf numFmtId="0" fontId="4" fillId="0" borderId="2" xfId="0" applyFont="1" applyBorder="1" applyAlignment="1">
      <alignment horizontal="left" vertical="top" wrapText="1"/>
    </xf>
    <xf numFmtId="0" fontId="10" fillId="0" borderId="0" xfId="0" applyFont="1"/>
    <xf numFmtId="0" fontId="6" fillId="0" borderId="2" xfId="0" applyFont="1" applyBorder="1" applyAlignment="1">
      <alignment horizontal="left" vertical="top" wrapText="1"/>
    </xf>
    <xf numFmtId="0" fontId="3" fillId="0" borderId="0" xfId="0" applyFont="1" applyAlignment="1">
      <alignment horizontal="left" vertical="top" wrapText="1"/>
    </xf>
    <xf numFmtId="0" fontId="1" fillId="0" borderId="0" xfId="0" applyFont="1"/>
    <xf numFmtId="0" fontId="2" fillId="0" borderId="0" xfId="0" applyFont="1"/>
    <xf numFmtId="0" fontId="4" fillId="0" borderId="0" xfId="0" applyFont="1"/>
    <xf numFmtId="0" fontId="5" fillId="0" borderId="1" xfId="0" applyFont="1" applyBorder="1"/>
    <xf numFmtId="0" fontId="6" fillId="0" borderId="2" xfId="0" applyFont="1" applyBorder="1" applyAlignment="1">
      <alignment horizontal="left" vertical="top" wrapText="1"/>
    </xf>
    <xf numFmtId="0" fontId="6" fillId="2" borderId="2" xfId="0" applyFont="1" applyFill="1" applyBorder="1" applyAlignment="1">
      <alignment horizontal="left" vertical="top" wrapText="1"/>
    </xf>
    <xf numFmtId="0" fontId="7" fillId="0" borderId="2" xfId="0" applyFont="1" applyBorder="1" applyAlignment="1">
      <alignment horizontal="left" vertical="top" wrapText="1"/>
    </xf>
    <xf numFmtId="164" fontId="6" fillId="2" borderId="2" xfId="0" applyNumberFormat="1" applyFont="1" applyFill="1" applyBorder="1" applyAlignment="1">
      <alignment horizontal="left" vertical="top" wrapText="1"/>
    </xf>
    <xf numFmtId="0" fontId="8" fillId="0" borderId="0" xfId="0" applyFont="1"/>
    <xf numFmtId="0" fontId="4" fillId="0" borderId="2" xfId="0" applyFont="1" applyBorder="1" applyAlignment="1">
      <alignment horizontal="left" vertical="top" wrapText="1"/>
    </xf>
    <xf numFmtId="0" fontId="9" fillId="0" borderId="2" xfId="0" applyFont="1" applyBorder="1" applyAlignment="1">
      <alignment horizontal="left" vertical="top" wrapText="1"/>
    </xf>
    <xf numFmtId="0" fontId="10" fillId="0" borderId="0" xfId="0" applyFont="1"/>
    <xf numFmtId="0" fontId="11" fillId="0" borderId="0" xfId="0" applyFont="1"/>
    <xf numFmtId="0" fontId="6" fillId="0" borderId="0" xfId="0" applyFont="1"/>
    <xf numFmtId="0" fontId="5" fillId="0" borderId="1" xfId="0" applyFont="1" applyBorder="1" applyAlignment="1">
      <alignment wrapText="1"/>
    </xf>
    <xf numFmtId="0" fontId="12" fillId="0" borderId="2" xfId="0" applyFont="1" applyBorder="1" applyAlignment="1">
      <alignment horizontal="left" vertical="top" wrapText="1"/>
    </xf>
    <xf numFmtId="0" fontId="13" fillId="0" borderId="0" xfId="0" applyFont="1"/>
    <xf numFmtId="164" fontId="6" fillId="0" borderId="2" xfId="0" applyNumberFormat="1" applyFont="1" applyBorder="1" applyAlignment="1">
      <alignment horizontal="left" vertical="top" wrapText="1"/>
    </xf>
    <xf numFmtId="0" fontId="5" fillId="0" borderId="1" xfId="0" applyFont="1" applyBorder="1" applyAlignment="1">
      <alignment horizontal="center" vertical="top" wrapText="1"/>
    </xf>
    <xf numFmtId="0" fontId="14" fillId="0" borderId="2" xfId="0" applyFont="1" applyBorder="1" applyAlignment="1">
      <alignment horizontal="left" vertical="top" wrapText="1"/>
    </xf>
    <xf numFmtId="0" fontId="6" fillId="0" borderId="2" xfId="0" applyFont="1" applyBorder="1" applyAlignment="1">
      <alignment horizontal="center" vertical="top" wrapText="1"/>
    </xf>
    <xf numFmtId="0" fontId="15" fillId="0" borderId="2" xfId="0" applyFont="1" applyBorder="1" applyAlignment="1">
      <alignment horizontal="left" vertical="top" wrapText="1"/>
    </xf>
    <xf numFmtId="0" fontId="16" fillId="0" borderId="2" xfId="0" applyFont="1" applyBorder="1" applyAlignment="1">
      <alignment horizontal="left" vertical="top" wrapText="1"/>
    </xf>
    <xf numFmtId="0" fontId="17" fillId="0" borderId="2" xfId="0" applyFont="1" applyBorder="1" applyAlignment="1">
      <alignment horizontal="left" vertical="top" wrapText="1"/>
    </xf>
    <xf numFmtId="0" fontId="5" fillId="0" borderId="0" xfId="0" applyFont="1"/>
  </cellXfs>
  <cellStyles count="1">
    <cellStyle name="Normal" xfId="0" builtinId="0"/>
  </cellStyles>
  <dxfs count="8">
    <dxf>
      <font>
        <color rgb="FF8A94A3"/>
        <name val="Arial"/>
        <charset val="1"/>
      </font>
      <fill>
        <patternFill>
          <bgColor rgb="FFEEF0F3"/>
        </patternFill>
      </fill>
    </dxf>
    <dxf>
      <font>
        <b/>
        <color rgb="FF8A94A3"/>
        <name val="Arial"/>
        <charset val="1"/>
      </font>
    </dxf>
    <dxf>
      <font>
        <b/>
        <color rgb="FF8E2118"/>
        <name val="Arial"/>
        <charset val="1"/>
      </font>
    </dxf>
    <dxf>
      <font>
        <b/>
        <color rgb="FF9C6E04"/>
        <name val="Arial"/>
        <charset val="1"/>
      </font>
    </dxf>
    <dxf>
      <font>
        <b/>
        <color rgb="FF136B4F"/>
        <name val="Arial"/>
        <charset val="1"/>
      </font>
    </dxf>
    <dxf>
      <font>
        <color rgb="FF8A94A3"/>
        <name val="Arial"/>
        <charset val="1"/>
      </font>
      <fill>
        <patternFill>
          <bgColor rgb="FFEEF0F3"/>
        </patternFill>
      </fill>
    </dxf>
    <dxf>
      <font>
        <color rgb="FF8A94A3"/>
        <name val="Arial"/>
        <charset val="1"/>
      </font>
      <fill>
        <patternFill>
          <bgColor rgb="FFEEF0F3"/>
        </patternFill>
      </fill>
    </dxf>
    <dxf>
      <font>
        <color rgb="FF8A94A3"/>
        <name val="Arial"/>
        <charset val="1"/>
      </font>
      <fill>
        <patternFill>
          <bgColor rgb="FFEEF0F3"/>
        </patternFill>
      </fill>
    </dxf>
  </dxfs>
  <tableStyles count="0" defaultTableStyle="TableStyleMedium2" defaultPivotStyle="PivotStyleLight16"/>
  <colors>
    <indexedColors>
      <rgbColor rgb="FF000000"/>
      <rgbColor rgb="FFFFF8EE"/>
      <rgbColor rgb="FFFF0000"/>
      <rgbColor rgb="FF00FF00"/>
      <rgbColor rgb="FF0000FF"/>
      <rgbColor rgb="FFFFFF00"/>
      <rgbColor rgb="FFFF00FF"/>
      <rgbColor rgb="FF00FFFF"/>
      <rgbColor rgb="FF800000"/>
      <rgbColor rgb="FF008000"/>
      <rgbColor rgb="FF000080"/>
      <rgbColor rgb="FF9C6E04"/>
      <rgbColor rgb="FF800080"/>
      <rgbColor rgb="FF136B4F"/>
      <rgbColor rgb="FFC0C0C0"/>
      <rgbColor rgb="FFB17948"/>
      <rgbColor rgb="FF9999FF"/>
      <rgbColor rgb="FF993366"/>
      <rgbColor rgb="FFEEF0F3"/>
      <rgbColor rgb="FFCCFFFF"/>
      <rgbColor rgb="FF660066"/>
      <rgbColor rgb="FFFF8080"/>
      <rgbColor rgb="FF0066CC"/>
      <rgbColor rgb="FFD9DEE5"/>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A5563"/>
      <rgbColor rgb="FF8A94A3"/>
      <rgbColor rgb="FF003366"/>
      <rgbColor rgb="FF339966"/>
      <rgbColor rgb="FF0C1929"/>
      <rgbColor rgb="FF333300"/>
      <rgbColor rgb="FF8E2118"/>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B17948"/>
    <pageSetUpPr fitToPage="1"/>
  </sheetPr>
  <dimension ref="B2:D50"/>
  <sheetViews>
    <sheetView showGridLines="0" topLeftCell="A30" zoomScaleNormal="100" workbookViewId="0"/>
  </sheetViews>
  <sheetFormatPr defaultColWidth="8.69140625" defaultRowHeight="14.6" x14ac:dyDescent="0.4"/>
  <cols>
    <col min="1" max="1" width="3" customWidth="1"/>
    <col min="2" max="2" width="44" customWidth="1"/>
    <col min="3" max="3" width="52" customWidth="1"/>
    <col min="4" max="4" width="50" customWidth="1"/>
  </cols>
  <sheetData>
    <row r="2" spans="2:4" ht="21.45" x14ac:dyDescent="0.5">
      <c r="B2" s="7" t="s">
        <v>0</v>
      </c>
    </row>
    <row r="3" spans="2:4" x14ac:dyDescent="0.4">
      <c r="B3" s="8" t="s">
        <v>1</v>
      </c>
    </row>
    <row r="5" spans="2:4" ht="45.75" customHeight="1" x14ac:dyDescent="0.4">
      <c r="B5" s="6" t="s">
        <v>2</v>
      </c>
      <c r="C5" s="6"/>
      <c r="D5" s="6"/>
    </row>
    <row r="7" spans="2:4" x14ac:dyDescent="0.4">
      <c r="B7" s="9" t="s">
        <v>3</v>
      </c>
    </row>
    <row r="8" spans="2:4" x14ac:dyDescent="0.4">
      <c r="B8" s="10" t="s">
        <v>4</v>
      </c>
      <c r="C8" s="10" t="s">
        <v>5</v>
      </c>
      <c r="D8" s="10" t="s">
        <v>6</v>
      </c>
    </row>
    <row r="9" spans="2:4" x14ac:dyDescent="0.4">
      <c r="B9" s="11" t="s">
        <v>7</v>
      </c>
      <c r="C9" s="12" t="s">
        <v>8</v>
      </c>
      <c r="D9" s="13" t="s">
        <v>9</v>
      </c>
    </row>
    <row r="10" spans="2:4" x14ac:dyDescent="0.4">
      <c r="B10" s="11" t="s">
        <v>10</v>
      </c>
      <c r="C10" s="12" t="s">
        <v>11</v>
      </c>
      <c r="D10" s="13" t="s">
        <v>12</v>
      </c>
    </row>
    <row r="11" spans="2:4" x14ac:dyDescent="0.4">
      <c r="B11" s="11" t="s">
        <v>13</v>
      </c>
      <c r="C11" s="12" t="s">
        <v>14</v>
      </c>
      <c r="D11" s="13" t="s">
        <v>15</v>
      </c>
    </row>
    <row r="12" spans="2:4" x14ac:dyDescent="0.4">
      <c r="B12" s="11" t="s">
        <v>16</v>
      </c>
      <c r="C12" s="12" t="s">
        <v>17</v>
      </c>
      <c r="D12" s="13" t="s">
        <v>18</v>
      </c>
    </row>
    <row r="13" spans="2:4" x14ac:dyDescent="0.4">
      <c r="B13" s="11" t="s">
        <v>19</v>
      </c>
      <c r="C13" s="12" t="s">
        <v>20</v>
      </c>
      <c r="D13" s="13" t="s">
        <v>21</v>
      </c>
    </row>
    <row r="14" spans="2:4" x14ac:dyDescent="0.4">
      <c r="B14" s="11" t="s">
        <v>22</v>
      </c>
      <c r="C14" s="12" t="s">
        <v>23</v>
      </c>
      <c r="D14" s="13" t="s">
        <v>24</v>
      </c>
    </row>
    <row r="15" spans="2:4" x14ac:dyDescent="0.4">
      <c r="B15" s="11" t="s">
        <v>25</v>
      </c>
      <c r="C15" s="12" t="s">
        <v>26</v>
      </c>
      <c r="D15" s="13" t="s">
        <v>27</v>
      </c>
    </row>
    <row r="16" spans="2:4" x14ac:dyDescent="0.4">
      <c r="B16" s="11" t="s">
        <v>28</v>
      </c>
      <c r="C16" s="12" t="s">
        <v>29</v>
      </c>
      <c r="D16" s="13" t="s">
        <v>30</v>
      </c>
    </row>
    <row r="17" spans="2:4" x14ac:dyDescent="0.4">
      <c r="B17" s="11" t="s">
        <v>31</v>
      </c>
      <c r="C17" s="12" t="s">
        <v>32</v>
      </c>
      <c r="D17" s="13" t="s">
        <v>33</v>
      </c>
    </row>
    <row r="18" spans="2:4" x14ac:dyDescent="0.4">
      <c r="B18" s="11" t="s">
        <v>34</v>
      </c>
      <c r="C18" s="12" t="s">
        <v>35</v>
      </c>
      <c r="D18" s="13" t="s">
        <v>36</v>
      </c>
    </row>
    <row r="19" spans="2:4" x14ac:dyDescent="0.4">
      <c r="B19" s="11" t="s">
        <v>37</v>
      </c>
      <c r="C19" s="12" t="s">
        <v>38</v>
      </c>
      <c r="D19" s="13" t="s">
        <v>39</v>
      </c>
    </row>
    <row r="20" spans="2:4" x14ac:dyDescent="0.4">
      <c r="B20" s="11" t="s">
        <v>40</v>
      </c>
      <c r="C20" s="12" t="s">
        <v>41</v>
      </c>
      <c r="D20" s="13" t="s">
        <v>41</v>
      </c>
    </row>
    <row r="21" spans="2:4" x14ac:dyDescent="0.4">
      <c r="B21" s="11" t="s">
        <v>42</v>
      </c>
      <c r="C21" s="14"/>
      <c r="D21" s="13"/>
    </row>
    <row r="22" spans="2:4" x14ac:dyDescent="0.4">
      <c r="B22" s="11" t="s">
        <v>43</v>
      </c>
      <c r="C22" s="12" t="s">
        <v>44</v>
      </c>
      <c r="D22" s="13" t="s">
        <v>45</v>
      </c>
    </row>
    <row r="24" spans="2:4" x14ac:dyDescent="0.4">
      <c r="B24" s="15" t="s">
        <v>46</v>
      </c>
    </row>
    <row r="25" spans="2:4" ht="30" customHeight="1" x14ac:dyDescent="0.4">
      <c r="B25" s="16" t="s">
        <v>47</v>
      </c>
      <c r="C25" s="5" t="s">
        <v>48</v>
      </c>
      <c r="D25" s="5"/>
    </row>
    <row r="26" spans="2:4" ht="30" customHeight="1" x14ac:dyDescent="0.4">
      <c r="B26" s="16" t="s">
        <v>49</v>
      </c>
      <c r="C26" s="5" t="s">
        <v>50</v>
      </c>
      <c r="D26" s="5"/>
    </row>
    <row r="27" spans="2:4" ht="30" customHeight="1" x14ac:dyDescent="0.4">
      <c r="B27" s="16" t="s">
        <v>51</v>
      </c>
      <c r="C27" s="5" t="s">
        <v>52</v>
      </c>
      <c r="D27" s="5"/>
    </row>
    <row r="28" spans="2:4" ht="30" customHeight="1" x14ac:dyDescent="0.4">
      <c r="B28" s="16" t="s">
        <v>53</v>
      </c>
      <c r="C28" s="5" t="s">
        <v>54</v>
      </c>
      <c r="D28" s="5"/>
    </row>
    <row r="30" spans="2:4" x14ac:dyDescent="0.4">
      <c r="B30" s="15" t="s">
        <v>55</v>
      </c>
    </row>
    <row r="31" spans="2:4" x14ac:dyDescent="0.4">
      <c r="B31" s="17"/>
      <c r="C31" s="17" t="s">
        <v>56</v>
      </c>
      <c r="D31" s="17" t="s">
        <v>57</v>
      </c>
    </row>
    <row r="32" spans="2:4" x14ac:dyDescent="0.4">
      <c r="B32" s="17" t="s">
        <v>58</v>
      </c>
      <c r="C32" s="11" t="s">
        <v>59</v>
      </c>
      <c r="D32" s="11" t="s">
        <v>60</v>
      </c>
    </row>
    <row r="33" spans="2:4" x14ac:dyDescent="0.4">
      <c r="B33" s="17" t="s">
        <v>61</v>
      </c>
      <c r="C33" s="11" t="s">
        <v>62</v>
      </c>
      <c r="D33" s="11" t="s">
        <v>63</v>
      </c>
    </row>
    <row r="34" spans="2:4" x14ac:dyDescent="0.4">
      <c r="B34" s="17" t="s">
        <v>64</v>
      </c>
      <c r="C34" s="11" t="s">
        <v>65</v>
      </c>
      <c r="D34" s="11" t="s">
        <v>66</v>
      </c>
    </row>
    <row r="35" spans="2:4" x14ac:dyDescent="0.4">
      <c r="B35" s="17" t="s">
        <v>67</v>
      </c>
      <c r="C35" s="11" t="s">
        <v>68</v>
      </c>
      <c r="D35" s="11" t="s">
        <v>69</v>
      </c>
    </row>
    <row r="36" spans="2:4" x14ac:dyDescent="0.4">
      <c r="B36" s="17" t="s">
        <v>70</v>
      </c>
      <c r="C36" s="11" t="s">
        <v>71</v>
      </c>
      <c r="D36" s="11" t="s">
        <v>72</v>
      </c>
    </row>
    <row r="39" spans="2:4" x14ac:dyDescent="0.4">
      <c r="B39" s="15" t="s">
        <v>73</v>
      </c>
    </row>
    <row r="40" spans="2:4" x14ac:dyDescent="0.4">
      <c r="B40" s="16" t="s">
        <v>74</v>
      </c>
      <c r="C40" s="11" t="s">
        <v>75</v>
      </c>
    </row>
    <row r="41" spans="2:4" x14ac:dyDescent="0.4">
      <c r="B41" s="16" t="s">
        <v>76</v>
      </c>
      <c r="C41" s="11" t="s">
        <v>77</v>
      </c>
    </row>
    <row r="42" spans="2:4" x14ac:dyDescent="0.4">
      <c r="B42" s="16" t="s">
        <v>78</v>
      </c>
      <c r="C42" s="11" t="s">
        <v>79</v>
      </c>
    </row>
    <row r="43" spans="2:4" x14ac:dyDescent="0.4">
      <c r="B43" s="16" t="s">
        <v>80</v>
      </c>
      <c r="C43" s="11" t="s">
        <v>81</v>
      </c>
    </row>
    <row r="44" spans="2:4" x14ac:dyDescent="0.4">
      <c r="B44" s="16" t="s">
        <v>82</v>
      </c>
      <c r="C44" s="11" t="s">
        <v>83</v>
      </c>
    </row>
    <row r="45" spans="2:4" x14ac:dyDescent="0.4">
      <c r="B45" s="16" t="s">
        <v>84</v>
      </c>
      <c r="C45" s="11" t="s">
        <v>85</v>
      </c>
    </row>
    <row r="47" spans="2:4" x14ac:dyDescent="0.4">
      <c r="B47" s="4" t="s">
        <v>86</v>
      </c>
      <c r="C47" s="4"/>
      <c r="D47" s="4"/>
    </row>
    <row r="48" spans="2:4" x14ac:dyDescent="0.4">
      <c r="B48" s="4" t="s">
        <v>87</v>
      </c>
      <c r="C48" s="4"/>
      <c r="D48" s="4"/>
    </row>
    <row r="49" spans="2:4" x14ac:dyDescent="0.4">
      <c r="B49" s="4" t="s">
        <v>88</v>
      </c>
      <c r="C49" s="4"/>
      <c r="D49" s="4"/>
    </row>
    <row r="50" spans="2:4" x14ac:dyDescent="0.4">
      <c r="B50" s="4" t="s">
        <v>89</v>
      </c>
      <c r="C50" s="4"/>
      <c r="D50" s="4"/>
    </row>
  </sheetData>
  <mergeCells count="9">
    <mergeCell ref="B47:D47"/>
    <mergeCell ref="B48:D48"/>
    <mergeCell ref="B49:D49"/>
    <mergeCell ref="B50:D50"/>
    <mergeCell ref="B5:D5"/>
    <mergeCell ref="C25:D25"/>
    <mergeCell ref="C26:D26"/>
    <mergeCell ref="C27:D27"/>
    <mergeCell ref="C28:D28"/>
  </mergeCells>
  <dataValidations count="1">
    <dataValidation type="list" allowBlank="1" sqref="C20" xr:uid="{00000000-0002-0000-0000-000000000000}">
      <formula1>"Quick,Full"</formula1>
      <formula2>0</formula2>
    </dataValidation>
  </dataValidations>
  <pageMargins left="0.75" right="0.75" top="1" bottom="1" header="0.511811023622047" footer="0.511811023622047"/>
  <pageSetup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C1929"/>
    <pageSetUpPr fitToPage="1"/>
  </sheetPr>
  <dimension ref="A1:G38"/>
  <sheetViews>
    <sheetView showGridLines="0" zoomScaleNormal="100" workbookViewId="0">
      <pane ySplit="5" topLeftCell="A6" activePane="bottomLeft" state="frozen"/>
      <selection pane="bottomLeft"/>
    </sheetView>
  </sheetViews>
  <sheetFormatPr defaultColWidth="8.69140625" defaultRowHeight="14.6" x14ac:dyDescent="0.4"/>
  <cols>
    <col min="1" max="1" width="16" customWidth="1"/>
    <col min="2" max="2" width="5" customWidth="1"/>
    <col min="3" max="3" width="11" customWidth="1"/>
    <col min="4" max="4" width="44" customWidth="1"/>
    <col min="5" max="5" width="46" customWidth="1"/>
    <col min="6" max="6" width="26" customWidth="1"/>
    <col min="7" max="7" width="12" customWidth="1"/>
  </cols>
  <sheetData>
    <row r="1" spans="1:7" ht="19.3" x14ac:dyDescent="0.5">
      <c r="A1" s="19" t="s">
        <v>90</v>
      </c>
    </row>
    <row r="2" spans="1:7" x14ac:dyDescent="0.4">
      <c r="A2" s="20" t="s">
        <v>91</v>
      </c>
    </row>
    <row r="3" spans="1:7" x14ac:dyDescent="0.4">
      <c r="A3" s="18" t="s">
        <v>92</v>
      </c>
    </row>
    <row r="5" spans="1:7" ht="30" customHeight="1" x14ac:dyDescent="0.4">
      <c r="A5" s="21" t="s">
        <v>93</v>
      </c>
      <c r="B5" s="21" t="s">
        <v>94</v>
      </c>
      <c r="C5" s="21" t="s">
        <v>95</v>
      </c>
      <c r="D5" s="21" t="s">
        <v>96</v>
      </c>
      <c r="E5" s="21" t="s">
        <v>97</v>
      </c>
      <c r="F5" s="21" t="s">
        <v>98</v>
      </c>
      <c r="G5" s="21" t="s">
        <v>99</v>
      </c>
    </row>
    <row r="6" spans="1:7" x14ac:dyDescent="0.4">
      <c r="A6" s="22" t="s">
        <v>100</v>
      </c>
      <c r="B6" s="22">
        <v>1</v>
      </c>
      <c r="C6" s="22" t="s">
        <v>101</v>
      </c>
      <c r="D6" s="11" t="s">
        <v>102</v>
      </c>
      <c r="E6" s="12"/>
      <c r="F6" s="12"/>
      <c r="G6" s="14"/>
    </row>
    <row r="7" spans="1:7" x14ac:dyDescent="0.4">
      <c r="A7" s="22"/>
      <c r="B7" s="22">
        <v>2</v>
      </c>
      <c r="C7" s="22" t="s">
        <v>101</v>
      </c>
      <c r="D7" s="11" t="s">
        <v>103</v>
      </c>
      <c r="E7" s="12"/>
      <c r="F7" s="12"/>
      <c r="G7" s="14"/>
    </row>
    <row r="8" spans="1:7" x14ac:dyDescent="0.4">
      <c r="A8" s="22"/>
      <c r="B8" s="22">
        <v>3</v>
      </c>
      <c r="C8" s="22" t="s">
        <v>101</v>
      </c>
      <c r="D8" s="11" t="s">
        <v>104</v>
      </c>
      <c r="E8" s="12"/>
      <c r="F8" s="12"/>
      <c r="G8" s="14"/>
    </row>
    <row r="9" spans="1:7" x14ac:dyDescent="0.4">
      <c r="A9" s="22"/>
      <c r="B9" s="22">
        <v>4</v>
      </c>
      <c r="C9" s="22" t="s">
        <v>105</v>
      </c>
      <c r="D9" s="11" t="s">
        <v>106</v>
      </c>
      <c r="E9" s="12"/>
      <c r="F9" s="12"/>
      <c r="G9" s="14"/>
    </row>
    <row r="10" spans="1:7" x14ac:dyDescent="0.4">
      <c r="A10" s="22"/>
      <c r="B10" s="22">
        <v>5</v>
      </c>
      <c r="C10" s="22" t="s">
        <v>101</v>
      </c>
      <c r="D10" s="11" t="s">
        <v>107</v>
      </c>
      <c r="E10" s="12"/>
      <c r="F10" s="12"/>
      <c r="G10" s="14"/>
    </row>
    <row r="11" spans="1:7" x14ac:dyDescent="0.4">
      <c r="A11" s="22" t="s">
        <v>108</v>
      </c>
      <c r="B11" s="22">
        <v>6</v>
      </c>
      <c r="C11" s="22" t="s">
        <v>105</v>
      </c>
      <c r="D11" s="11" t="s">
        <v>109</v>
      </c>
      <c r="E11" s="12"/>
      <c r="F11" s="12"/>
      <c r="G11" s="14"/>
    </row>
    <row r="12" spans="1:7" x14ac:dyDescent="0.4">
      <c r="A12" s="22"/>
      <c r="B12" s="22">
        <v>7</v>
      </c>
      <c r="C12" s="22" t="s">
        <v>105</v>
      </c>
      <c r="D12" s="11" t="s">
        <v>110</v>
      </c>
      <c r="E12" s="12"/>
      <c r="F12" s="12"/>
      <c r="G12" s="14"/>
    </row>
    <row r="13" spans="1:7" x14ac:dyDescent="0.4">
      <c r="A13" s="22" t="s">
        <v>111</v>
      </c>
      <c r="B13" s="22">
        <v>8</v>
      </c>
      <c r="C13" s="22" t="s">
        <v>101</v>
      </c>
      <c r="D13" s="11" t="s">
        <v>112</v>
      </c>
      <c r="E13" s="12"/>
      <c r="F13" s="12"/>
      <c r="G13" s="14"/>
    </row>
    <row r="14" spans="1:7" x14ac:dyDescent="0.4">
      <c r="A14" s="22"/>
      <c r="B14" s="22">
        <v>9</v>
      </c>
      <c r="C14" s="22" t="s">
        <v>105</v>
      </c>
      <c r="D14" s="11" t="s">
        <v>113</v>
      </c>
      <c r="E14" s="12"/>
      <c r="F14" s="12"/>
      <c r="G14" s="14"/>
    </row>
    <row r="15" spans="1:7" x14ac:dyDescent="0.4">
      <c r="A15" s="22"/>
      <c r="B15" s="22">
        <v>10</v>
      </c>
      <c r="C15" s="22" t="s">
        <v>105</v>
      </c>
      <c r="D15" s="11" t="s">
        <v>114</v>
      </c>
      <c r="E15" s="12"/>
      <c r="F15" s="12"/>
      <c r="G15" s="14"/>
    </row>
    <row r="16" spans="1:7" x14ac:dyDescent="0.4">
      <c r="A16" s="22" t="s">
        <v>115</v>
      </c>
      <c r="B16" s="22">
        <v>11</v>
      </c>
      <c r="C16" s="22" t="s">
        <v>101</v>
      </c>
      <c r="D16" s="11" t="s">
        <v>116</v>
      </c>
      <c r="E16" s="12"/>
      <c r="F16" s="12"/>
      <c r="G16" s="14"/>
    </row>
    <row r="17" spans="1:7" x14ac:dyDescent="0.4">
      <c r="A17" s="22"/>
      <c r="B17" s="22">
        <v>12</v>
      </c>
      <c r="C17" s="22" t="s">
        <v>105</v>
      </c>
      <c r="D17" s="11" t="s">
        <v>117</v>
      </c>
      <c r="E17" s="12"/>
      <c r="F17" s="12"/>
      <c r="G17" s="14"/>
    </row>
    <row r="18" spans="1:7" x14ac:dyDescent="0.4">
      <c r="A18" s="22" t="s">
        <v>118</v>
      </c>
      <c r="B18" s="22">
        <v>13</v>
      </c>
      <c r="C18" s="22" t="s">
        <v>101</v>
      </c>
      <c r="D18" s="11" t="s">
        <v>119</v>
      </c>
      <c r="E18" s="12"/>
      <c r="F18" s="12"/>
      <c r="G18" s="14"/>
    </row>
    <row r="19" spans="1:7" x14ac:dyDescent="0.4">
      <c r="A19" s="22"/>
      <c r="B19" s="22">
        <v>14</v>
      </c>
      <c r="C19" s="22" t="s">
        <v>101</v>
      </c>
      <c r="D19" s="11" t="s">
        <v>120</v>
      </c>
      <c r="E19" s="12"/>
      <c r="F19" s="12"/>
      <c r="G19" s="14"/>
    </row>
    <row r="20" spans="1:7" x14ac:dyDescent="0.4">
      <c r="A20" s="22"/>
      <c r="B20" s="22">
        <v>15</v>
      </c>
      <c r="C20" s="22" t="s">
        <v>105</v>
      </c>
      <c r="D20" s="11" t="s">
        <v>121</v>
      </c>
      <c r="E20" s="12"/>
      <c r="F20" s="12"/>
      <c r="G20" s="14"/>
    </row>
    <row r="21" spans="1:7" x14ac:dyDescent="0.4">
      <c r="A21" s="22"/>
      <c r="B21" s="22">
        <v>16</v>
      </c>
      <c r="C21" s="22" t="s">
        <v>105</v>
      </c>
      <c r="D21" s="11" t="s">
        <v>122</v>
      </c>
      <c r="E21" s="12"/>
      <c r="F21" s="12"/>
      <c r="G21" s="14"/>
    </row>
    <row r="22" spans="1:7" x14ac:dyDescent="0.4">
      <c r="A22" s="22"/>
      <c r="B22" s="22">
        <v>17</v>
      </c>
      <c r="C22" s="22" t="s">
        <v>101</v>
      </c>
      <c r="D22" s="11" t="s">
        <v>123</v>
      </c>
      <c r="E22" s="12"/>
      <c r="F22" s="12"/>
      <c r="G22" s="14"/>
    </row>
    <row r="23" spans="1:7" x14ac:dyDescent="0.4">
      <c r="A23" s="22"/>
      <c r="B23" s="22">
        <v>18</v>
      </c>
      <c r="C23" s="22" t="s">
        <v>101</v>
      </c>
      <c r="D23" s="11" t="s">
        <v>124</v>
      </c>
      <c r="E23" s="12"/>
      <c r="F23" s="12"/>
      <c r="G23" s="14"/>
    </row>
    <row r="24" spans="1:7" x14ac:dyDescent="0.4">
      <c r="A24" s="22" t="s">
        <v>125</v>
      </c>
      <c r="B24" s="22">
        <v>19</v>
      </c>
      <c r="C24" s="22" t="s">
        <v>101</v>
      </c>
      <c r="D24" s="11" t="s">
        <v>126</v>
      </c>
      <c r="E24" s="12"/>
      <c r="F24" s="12"/>
      <c r="G24" s="14"/>
    </row>
    <row r="25" spans="1:7" x14ac:dyDescent="0.4">
      <c r="A25" s="22"/>
      <c r="B25" s="22">
        <v>20</v>
      </c>
      <c r="C25" s="22" t="s">
        <v>101</v>
      </c>
      <c r="D25" s="11" t="s">
        <v>127</v>
      </c>
      <c r="E25" s="12"/>
      <c r="F25" s="12"/>
      <c r="G25" s="14"/>
    </row>
    <row r="26" spans="1:7" x14ac:dyDescent="0.4">
      <c r="A26" s="22" t="s">
        <v>128</v>
      </c>
      <c r="B26" s="22">
        <v>21</v>
      </c>
      <c r="C26" s="22" t="s">
        <v>105</v>
      </c>
      <c r="D26" s="11" t="s">
        <v>129</v>
      </c>
      <c r="E26" s="12"/>
      <c r="F26" s="12"/>
      <c r="G26" s="14"/>
    </row>
    <row r="27" spans="1:7" x14ac:dyDescent="0.4">
      <c r="A27" s="22"/>
      <c r="B27" s="22">
        <v>22</v>
      </c>
      <c r="C27" s="22" t="s">
        <v>105</v>
      </c>
      <c r="D27" s="11" t="s">
        <v>130</v>
      </c>
      <c r="E27" s="12"/>
      <c r="F27" s="12"/>
      <c r="G27" s="14"/>
    </row>
    <row r="28" spans="1:7" x14ac:dyDescent="0.4">
      <c r="A28" s="22"/>
      <c r="B28" s="22">
        <v>23</v>
      </c>
      <c r="C28" s="22" t="s">
        <v>105</v>
      </c>
      <c r="D28" s="11" t="s">
        <v>131</v>
      </c>
      <c r="E28" s="12"/>
      <c r="F28" s="12"/>
      <c r="G28" s="14"/>
    </row>
    <row r="29" spans="1:7" x14ac:dyDescent="0.4">
      <c r="A29" s="22" t="s">
        <v>132</v>
      </c>
      <c r="B29" s="22">
        <v>24</v>
      </c>
      <c r="C29" s="22" t="s">
        <v>105</v>
      </c>
      <c r="D29" s="12"/>
      <c r="E29" s="12"/>
      <c r="F29" s="12"/>
      <c r="G29" s="14"/>
    </row>
    <row r="30" spans="1:7" x14ac:dyDescent="0.4">
      <c r="A30" s="22" t="s">
        <v>132</v>
      </c>
      <c r="B30" s="22">
        <v>25</v>
      </c>
      <c r="C30" s="22" t="s">
        <v>105</v>
      </c>
      <c r="D30" s="12"/>
      <c r="E30" s="12"/>
      <c r="F30" s="12"/>
      <c r="G30" s="14"/>
    </row>
    <row r="31" spans="1:7" x14ac:dyDescent="0.4">
      <c r="A31" s="22" t="s">
        <v>132</v>
      </c>
      <c r="B31" s="22">
        <v>26</v>
      </c>
      <c r="C31" s="22" t="s">
        <v>105</v>
      </c>
      <c r="D31" s="12"/>
      <c r="E31" s="12"/>
      <c r="F31" s="12"/>
      <c r="G31" s="14"/>
    </row>
    <row r="32" spans="1:7" x14ac:dyDescent="0.4">
      <c r="A32" s="22" t="s">
        <v>132</v>
      </c>
      <c r="B32" s="22">
        <v>27</v>
      </c>
      <c r="C32" s="22" t="s">
        <v>105</v>
      </c>
      <c r="D32" s="12"/>
      <c r="E32" s="12"/>
      <c r="F32" s="12"/>
      <c r="G32" s="14"/>
    </row>
    <row r="33" spans="1:7" x14ac:dyDescent="0.4">
      <c r="A33" s="22" t="s">
        <v>132</v>
      </c>
      <c r="B33" s="22">
        <v>28</v>
      </c>
      <c r="C33" s="22" t="s">
        <v>105</v>
      </c>
      <c r="D33" s="12"/>
      <c r="E33" s="12"/>
      <c r="F33" s="12"/>
      <c r="G33" s="14"/>
    </row>
    <row r="34" spans="1:7" x14ac:dyDescent="0.4">
      <c r="A34" s="22" t="s">
        <v>132</v>
      </c>
      <c r="B34" s="22">
        <v>29</v>
      </c>
      <c r="C34" s="22" t="s">
        <v>105</v>
      </c>
      <c r="D34" s="12"/>
      <c r="E34" s="12"/>
      <c r="F34" s="12"/>
      <c r="G34" s="14"/>
    </row>
    <row r="35" spans="1:7" x14ac:dyDescent="0.4">
      <c r="A35" s="22" t="s">
        <v>132</v>
      </c>
      <c r="B35" s="22">
        <v>30</v>
      </c>
      <c r="C35" s="22" t="s">
        <v>105</v>
      </c>
      <c r="D35" s="12"/>
      <c r="E35" s="12"/>
      <c r="F35" s="12"/>
      <c r="G35" s="14"/>
    </row>
    <row r="37" spans="1:7" x14ac:dyDescent="0.4">
      <c r="D37" s="9" t="s">
        <v>133</v>
      </c>
      <c r="E37" s="12"/>
    </row>
    <row r="38" spans="1:7" x14ac:dyDescent="0.4">
      <c r="D38" s="18" t="s">
        <v>134</v>
      </c>
    </row>
  </sheetData>
  <conditionalFormatting sqref="A6:G35">
    <cfRule type="expression" dxfId="7" priority="2">
      <formula>AND(CheckType="Quick",$C6="No")</formula>
    </cfRule>
  </conditionalFormatting>
  <pageMargins left="0.75" right="0.75" top="1" bottom="1"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C1929"/>
    <pageSetUpPr fitToPage="1"/>
  </sheetPr>
  <dimension ref="A1:O63"/>
  <sheetViews>
    <sheetView showGridLines="0" zoomScaleNormal="100" workbookViewId="0">
      <pane ySplit="5" topLeftCell="A30" activePane="bottomLeft" state="frozen"/>
      <selection pane="bottomLeft"/>
    </sheetView>
  </sheetViews>
  <sheetFormatPr defaultColWidth="8.69140625" defaultRowHeight="14.6" x14ac:dyDescent="0.4"/>
  <cols>
    <col min="1" max="1" width="10" customWidth="1"/>
    <col min="2" max="3" width="14" customWidth="1"/>
    <col min="4" max="4" width="6" customWidth="1"/>
    <col min="5" max="5" width="46" customWidth="1"/>
    <col min="6" max="6" width="12" customWidth="1"/>
    <col min="7" max="8" width="11" customWidth="1"/>
    <col min="9" max="9" width="34" customWidth="1"/>
    <col min="10" max="10" width="12" customWidth="1"/>
    <col min="11" max="11" width="24" customWidth="1"/>
    <col min="12" max="12" width="12" customWidth="1"/>
    <col min="13" max="13" width="13" customWidth="1"/>
    <col min="14" max="14" width="20" customWidth="1"/>
    <col min="15" max="15" width="30" customWidth="1"/>
  </cols>
  <sheetData>
    <row r="1" spans="1:15" ht="19.3" x14ac:dyDescent="0.5">
      <c r="A1" s="19" t="s">
        <v>135</v>
      </c>
    </row>
    <row r="2" spans="1:15" x14ac:dyDescent="0.4">
      <c r="A2" s="20" t="s">
        <v>136</v>
      </c>
    </row>
    <row r="3" spans="1:15" x14ac:dyDescent="0.4">
      <c r="A3" s="18" t="s">
        <v>137</v>
      </c>
    </row>
    <row r="5" spans="1:15" ht="39.450000000000003" customHeight="1" x14ac:dyDescent="0.4">
      <c r="A5" s="21" t="s">
        <v>95</v>
      </c>
      <c r="B5" s="21" t="s">
        <v>138</v>
      </c>
      <c r="C5" s="21" t="s">
        <v>139</v>
      </c>
      <c r="D5" s="21" t="s">
        <v>140</v>
      </c>
      <c r="E5" s="21" t="s">
        <v>141</v>
      </c>
      <c r="F5" s="21" t="s">
        <v>99</v>
      </c>
      <c r="G5" s="21" t="s">
        <v>142</v>
      </c>
      <c r="H5" s="21" t="s">
        <v>143</v>
      </c>
      <c r="I5" s="21" t="s">
        <v>144</v>
      </c>
      <c r="J5" s="21" t="s">
        <v>145</v>
      </c>
      <c r="K5" s="21" t="s">
        <v>146</v>
      </c>
      <c r="L5" s="21" t="s">
        <v>147</v>
      </c>
      <c r="M5" s="21" t="s">
        <v>148</v>
      </c>
      <c r="N5" s="21" t="s">
        <v>149</v>
      </c>
      <c r="O5" s="21" t="s">
        <v>150</v>
      </c>
    </row>
    <row r="6" spans="1:15" x14ac:dyDescent="0.4">
      <c r="A6" s="22" t="s">
        <v>101</v>
      </c>
      <c r="B6" s="22" t="s">
        <v>151</v>
      </c>
      <c r="C6" s="22">
        <f>AI1</f>
        <v>0</v>
      </c>
      <c r="D6" s="22">
        <v>1</v>
      </c>
      <c r="E6" s="11" t="str">
        <f t="shared" ref="E6:E14" si="0">SUBSTITUTE(SUBSTITUTE("Recommend five hotels in {D} for {G}.","{D}",Dest),"{G}",Guest)</f>
        <v>Recommend five hotels in [destination] for [type of guest].</v>
      </c>
      <c r="F6" s="14"/>
      <c r="G6" s="12"/>
      <c r="H6" s="12"/>
      <c r="I6" s="12"/>
      <c r="J6" s="12"/>
      <c r="K6" s="12"/>
      <c r="L6" s="12"/>
      <c r="M6" s="12"/>
      <c r="N6" s="12"/>
      <c r="O6" s="12"/>
    </row>
    <row r="7" spans="1:15" x14ac:dyDescent="0.4">
      <c r="A7" s="22" t="s">
        <v>101</v>
      </c>
      <c r="B7" s="22" t="s">
        <v>151</v>
      </c>
      <c r="C7" s="22">
        <f>AI1</f>
        <v>0</v>
      </c>
      <c r="D7" s="22">
        <v>2</v>
      </c>
      <c r="E7" s="11" t="str">
        <f t="shared" si="0"/>
        <v>Recommend five hotels in [destination] for [type of guest].</v>
      </c>
      <c r="F7" s="14"/>
      <c r="G7" s="12"/>
      <c r="H7" s="12"/>
      <c r="I7" s="12"/>
      <c r="J7" s="12"/>
      <c r="K7" s="12"/>
      <c r="L7" s="12"/>
      <c r="M7" s="12"/>
      <c r="N7" s="12"/>
      <c r="O7" s="12"/>
    </row>
    <row r="8" spans="1:15" x14ac:dyDescent="0.4">
      <c r="A8" s="22" t="s">
        <v>101</v>
      </c>
      <c r="B8" s="22" t="s">
        <v>151</v>
      </c>
      <c r="C8" s="22">
        <f>AI1</f>
        <v>0</v>
      </c>
      <c r="D8" s="22">
        <v>3</v>
      </c>
      <c r="E8" s="11" t="str">
        <f t="shared" si="0"/>
        <v>Recommend five hotels in [destination] for [type of guest].</v>
      </c>
      <c r="F8" s="14"/>
      <c r="G8" s="12"/>
      <c r="H8" s="12"/>
      <c r="I8" s="12"/>
      <c r="J8" s="12"/>
      <c r="K8" s="12"/>
      <c r="L8" s="12"/>
      <c r="M8" s="12"/>
      <c r="N8" s="12"/>
      <c r="O8" s="12"/>
    </row>
    <row r="9" spans="1:15" x14ac:dyDescent="0.4">
      <c r="A9" s="22" t="s">
        <v>101</v>
      </c>
      <c r="B9" s="22" t="s">
        <v>151</v>
      </c>
      <c r="C9" s="22">
        <f>AI2</f>
        <v>0</v>
      </c>
      <c r="D9" s="22">
        <v>1</v>
      </c>
      <c r="E9" s="11" t="str">
        <f t="shared" si="0"/>
        <v>Recommend five hotels in [destination] for [type of guest].</v>
      </c>
      <c r="F9" s="14"/>
      <c r="G9" s="12"/>
      <c r="H9" s="12"/>
      <c r="I9" s="12"/>
      <c r="J9" s="12"/>
      <c r="K9" s="12"/>
      <c r="L9" s="12"/>
      <c r="M9" s="12"/>
      <c r="N9" s="12"/>
      <c r="O9" s="12"/>
    </row>
    <row r="10" spans="1:15" x14ac:dyDescent="0.4">
      <c r="A10" s="22" t="s">
        <v>101</v>
      </c>
      <c r="B10" s="22" t="s">
        <v>151</v>
      </c>
      <c r="C10" s="22">
        <f>AI2</f>
        <v>0</v>
      </c>
      <c r="D10" s="22">
        <v>2</v>
      </c>
      <c r="E10" s="11" t="str">
        <f t="shared" si="0"/>
        <v>Recommend five hotels in [destination] for [type of guest].</v>
      </c>
      <c r="F10" s="14"/>
      <c r="G10" s="12"/>
      <c r="H10" s="12"/>
      <c r="I10" s="12"/>
      <c r="J10" s="12"/>
      <c r="K10" s="12"/>
      <c r="L10" s="12"/>
      <c r="M10" s="12"/>
      <c r="N10" s="12"/>
      <c r="O10" s="12"/>
    </row>
    <row r="11" spans="1:15" x14ac:dyDescent="0.4">
      <c r="A11" s="22" t="s">
        <v>101</v>
      </c>
      <c r="B11" s="22" t="s">
        <v>151</v>
      </c>
      <c r="C11" s="22">
        <f>AI2</f>
        <v>0</v>
      </c>
      <c r="D11" s="22">
        <v>3</v>
      </c>
      <c r="E11" s="11" t="str">
        <f t="shared" si="0"/>
        <v>Recommend five hotels in [destination] for [type of guest].</v>
      </c>
      <c r="F11" s="14"/>
      <c r="G11" s="12"/>
      <c r="H11" s="12"/>
      <c r="I11" s="12"/>
      <c r="J11" s="12"/>
      <c r="K11" s="12"/>
      <c r="L11" s="12"/>
      <c r="M11" s="12"/>
      <c r="N11" s="12"/>
      <c r="O11" s="12"/>
    </row>
    <row r="12" spans="1:15" x14ac:dyDescent="0.4">
      <c r="A12" s="22" t="s">
        <v>105</v>
      </c>
      <c r="B12" s="22" t="s">
        <v>151</v>
      </c>
      <c r="C12" s="22">
        <f>AI3</f>
        <v>0</v>
      </c>
      <c r="D12" s="22">
        <v>1</v>
      </c>
      <c r="E12" s="11" t="str">
        <f t="shared" si="0"/>
        <v>Recommend five hotels in [destination] for [type of guest].</v>
      </c>
      <c r="F12" s="14"/>
      <c r="G12" s="12"/>
      <c r="H12" s="12"/>
      <c r="I12" s="12"/>
      <c r="J12" s="12"/>
      <c r="K12" s="12"/>
      <c r="L12" s="12"/>
      <c r="M12" s="12"/>
      <c r="N12" s="12"/>
      <c r="O12" s="12"/>
    </row>
    <row r="13" spans="1:15" x14ac:dyDescent="0.4">
      <c r="A13" s="22" t="s">
        <v>105</v>
      </c>
      <c r="B13" s="22" t="s">
        <v>151</v>
      </c>
      <c r="C13" s="22">
        <f>AI3</f>
        <v>0</v>
      </c>
      <c r="D13" s="22">
        <v>2</v>
      </c>
      <c r="E13" s="11" t="str">
        <f t="shared" si="0"/>
        <v>Recommend five hotels in [destination] for [type of guest].</v>
      </c>
      <c r="F13" s="14"/>
      <c r="G13" s="12"/>
      <c r="H13" s="12"/>
      <c r="I13" s="12"/>
      <c r="J13" s="12"/>
      <c r="K13" s="12"/>
      <c r="L13" s="12"/>
      <c r="M13" s="12"/>
      <c r="N13" s="12"/>
      <c r="O13" s="12"/>
    </row>
    <row r="14" spans="1:15" x14ac:dyDescent="0.4">
      <c r="A14" s="22" t="s">
        <v>105</v>
      </c>
      <c r="B14" s="22" t="s">
        <v>151</v>
      </c>
      <c r="C14" s="22">
        <f>AI3</f>
        <v>0</v>
      </c>
      <c r="D14" s="22">
        <v>3</v>
      </c>
      <c r="E14" s="11" t="str">
        <f t="shared" si="0"/>
        <v>Recommend five hotels in [destination] for [type of guest].</v>
      </c>
      <c r="F14" s="14"/>
      <c r="G14" s="12"/>
      <c r="H14" s="12"/>
      <c r="I14" s="12"/>
      <c r="J14" s="12"/>
      <c r="K14" s="12"/>
      <c r="L14" s="12"/>
      <c r="M14" s="12"/>
      <c r="N14" s="12"/>
      <c r="O14" s="12"/>
    </row>
    <row r="15" spans="1:15" ht="24.9" x14ac:dyDescent="0.4">
      <c r="A15" s="22" t="s">
        <v>101</v>
      </c>
      <c r="B15" s="22" t="s">
        <v>152</v>
      </c>
      <c r="C15" s="22">
        <f>AI1</f>
        <v>0</v>
      </c>
      <c r="D15" s="22">
        <v>1</v>
      </c>
      <c r="E15" s="11" t="str">
        <f t="shared" ref="E15:E23" si="1">SUBSTITUTE(SUBSTITUTE("Tell me about {H} in {D}. What is it known for?","{H}",Hotel),"{D}",Dest)</f>
        <v>Tell me about [your hotel] in [destination]. What is it known for?</v>
      </c>
      <c r="F15" s="14"/>
      <c r="G15" s="12"/>
      <c r="H15" s="12"/>
      <c r="I15" s="12"/>
      <c r="J15" s="12"/>
      <c r="K15" s="12"/>
      <c r="L15" s="12"/>
      <c r="M15" s="12"/>
      <c r="N15" s="12"/>
      <c r="O15" s="12"/>
    </row>
    <row r="16" spans="1:15" ht="24.9" x14ac:dyDescent="0.4">
      <c r="A16" s="22" t="s">
        <v>101</v>
      </c>
      <c r="B16" s="22" t="s">
        <v>152</v>
      </c>
      <c r="C16" s="22">
        <f>AI1</f>
        <v>0</v>
      </c>
      <c r="D16" s="22">
        <v>2</v>
      </c>
      <c r="E16" s="11" t="str">
        <f t="shared" si="1"/>
        <v>Tell me about [your hotel] in [destination]. What is it known for?</v>
      </c>
      <c r="F16" s="14"/>
      <c r="G16" s="12"/>
      <c r="H16" s="12"/>
      <c r="I16" s="12"/>
      <c r="J16" s="12"/>
      <c r="K16" s="12"/>
      <c r="L16" s="12"/>
      <c r="M16" s="12"/>
      <c r="N16" s="12"/>
      <c r="O16" s="12"/>
    </row>
    <row r="17" spans="1:15" ht="24.9" x14ac:dyDescent="0.4">
      <c r="A17" s="22" t="s">
        <v>101</v>
      </c>
      <c r="B17" s="22" t="s">
        <v>152</v>
      </c>
      <c r="C17" s="22">
        <f>AI1</f>
        <v>0</v>
      </c>
      <c r="D17" s="22">
        <v>3</v>
      </c>
      <c r="E17" s="11" t="str">
        <f t="shared" si="1"/>
        <v>Tell me about [your hotel] in [destination]. What is it known for?</v>
      </c>
      <c r="F17" s="14"/>
      <c r="G17" s="12"/>
      <c r="H17" s="12"/>
      <c r="I17" s="12"/>
      <c r="J17" s="12"/>
      <c r="K17" s="12"/>
      <c r="L17" s="12"/>
      <c r="M17" s="12"/>
      <c r="N17" s="12"/>
      <c r="O17" s="12"/>
    </row>
    <row r="18" spans="1:15" ht="24.9" x14ac:dyDescent="0.4">
      <c r="A18" s="22" t="s">
        <v>101</v>
      </c>
      <c r="B18" s="22" t="s">
        <v>152</v>
      </c>
      <c r="C18" s="22">
        <f>AI2</f>
        <v>0</v>
      </c>
      <c r="D18" s="22">
        <v>1</v>
      </c>
      <c r="E18" s="11" t="str">
        <f t="shared" si="1"/>
        <v>Tell me about [your hotel] in [destination]. What is it known for?</v>
      </c>
      <c r="F18" s="14"/>
      <c r="G18" s="12"/>
      <c r="H18" s="12"/>
      <c r="I18" s="12"/>
      <c r="J18" s="12"/>
      <c r="K18" s="12"/>
      <c r="L18" s="12"/>
      <c r="M18" s="12"/>
      <c r="N18" s="12"/>
      <c r="O18" s="12"/>
    </row>
    <row r="19" spans="1:15" ht="24.9" x14ac:dyDescent="0.4">
      <c r="A19" s="22" t="s">
        <v>101</v>
      </c>
      <c r="B19" s="22" t="s">
        <v>152</v>
      </c>
      <c r="C19" s="22">
        <f>AI2</f>
        <v>0</v>
      </c>
      <c r="D19" s="22">
        <v>2</v>
      </c>
      <c r="E19" s="11" t="str">
        <f t="shared" si="1"/>
        <v>Tell me about [your hotel] in [destination]. What is it known for?</v>
      </c>
      <c r="F19" s="14"/>
      <c r="G19" s="12"/>
      <c r="H19" s="12"/>
      <c r="I19" s="12"/>
      <c r="J19" s="12"/>
      <c r="K19" s="12"/>
      <c r="L19" s="12"/>
      <c r="M19" s="12"/>
      <c r="N19" s="12"/>
      <c r="O19" s="12"/>
    </row>
    <row r="20" spans="1:15" ht="24.9" x14ac:dyDescent="0.4">
      <c r="A20" s="22" t="s">
        <v>101</v>
      </c>
      <c r="B20" s="22" t="s">
        <v>152</v>
      </c>
      <c r="C20" s="22">
        <f>AI2</f>
        <v>0</v>
      </c>
      <c r="D20" s="22">
        <v>3</v>
      </c>
      <c r="E20" s="11" t="str">
        <f t="shared" si="1"/>
        <v>Tell me about [your hotel] in [destination]. What is it known for?</v>
      </c>
      <c r="F20" s="14"/>
      <c r="G20" s="12"/>
      <c r="H20" s="12"/>
      <c r="I20" s="12"/>
      <c r="J20" s="12"/>
      <c r="K20" s="12"/>
      <c r="L20" s="12"/>
      <c r="M20" s="12"/>
      <c r="N20" s="12"/>
      <c r="O20" s="12"/>
    </row>
    <row r="21" spans="1:15" ht="24.9" x14ac:dyDescent="0.4">
      <c r="A21" s="22" t="s">
        <v>105</v>
      </c>
      <c r="B21" s="22" t="s">
        <v>152</v>
      </c>
      <c r="C21" s="22">
        <f>AI3</f>
        <v>0</v>
      </c>
      <c r="D21" s="22">
        <v>1</v>
      </c>
      <c r="E21" s="11" t="str">
        <f t="shared" si="1"/>
        <v>Tell me about [your hotel] in [destination]. What is it known for?</v>
      </c>
      <c r="F21" s="14"/>
      <c r="G21" s="12"/>
      <c r="H21" s="12"/>
      <c r="I21" s="12"/>
      <c r="J21" s="12"/>
      <c r="K21" s="12"/>
      <c r="L21" s="12"/>
      <c r="M21" s="12"/>
      <c r="N21" s="12"/>
      <c r="O21" s="12"/>
    </row>
    <row r="22" spans="1:15" ht="24.9" x14ac:dyDescent="0.4">
      <c r="A22" s="22" t="s">
        <v>105</v>
      </c>
      <c r="B22" s="22" t="s">
        <v>152</v>
      </c>
      <c r="C22" s="22">
        <f>AI3</f>
        <v>0</v>
      </c>
      <c r="D22" s="22">
        <v>2</v>
      </c>
      <c r="E22" s="11" t="str">
        <f t="shared" si="1"/>
        <v>Tell me about [your hotel] in [destination]. What is it known for?</v>
      </c>
      <c r="F22" s="14"/>
      <c r="G22" s="12"/>
      <c r="H22" s="12"/>
      <c r="I22" s="12"/>
      <c r="J22" s="12"/>
      <c r="K22" s="12"/>
      <c r="L22" s="12"/>
      <c r="M22" s="12"/>
      <c r="N22" s="12"/>
      <c r="O22" s="12"/>
    </row>
    <row r="23" spans="1:15" ht="24.9" x14ac:dyDescent="0.4">
      <c r="A23" s="22" t="s">
        <v>105</v>
      </c>
      <c r="B23" s="22" t="s">
        <v>152</v>
      </c>
      <c r="C23" s="22">
        <f>AI3</f>
        <v>0</v>
      </c>
      <c r="D23" s="22">
        <v>3</v>
      </c>
      <c r="E23" s="11" t="str">
        <f t="shared" si="1"/>
        <v>Tell me about [your hotel] in [destination]. What is it known for?</v>
      </c>
      <c r="F23" s="14"/>
      <c r="G23" s="12"/>
      <c r="H23" s="12"/>
      <c r="I23" s="12"/>
      <c r="J23" s="12"/>
      <c r="K23" s="12"/>
      <c r="L23" s="12"/>
      <c r="M23" s="12"/>
      <c r="N23" s="12"/>
      <c r="O23" s="12"/>
    </row>
    <row r="24" spans="1:15" ht="24.9" x14ac:dyDescent="0.4">
      <c r="A24" s="22" t="s">
        <v>101</v>
      </c>
      <c r="B24" s="22" t="s">
        <v>153</v>
      </c>
      <c r="C24" s="22">
        <f>AI1</f>
        <v>0</v>
      </c>
      <c r="D24" s="22">
        <v>1</v>
      </c>
      <c r="E24" s="11" t="str">
        <f t="shared" ref="E24:E32" si="2">SUBSTITUTE(SUBSTITUTE("Compare {H} and {C} for a three-night leisure stay.","{H}",Hotel),"{C}",Comp)</f>
        <v>Compare [your hotel] and [competitor] for a three-night leisure stay.</v>
      </c>
      <c r="F24" s="14"/>
      <c r="G24" s="12"/>
      <c r="H24" s="12"/>
      <c r="I24" s="12"/>
      <c r="J24" s="12"/>
      <c r="K24" s="12"/>
      <c r="L24" s="12"/>
      <c r="M24" s="12"/>
      <c r="N24" s="12"/>
      <c r="O24" s="12"/>
    </row>
    <row r="25" spans="1:15" ht="24.9" x14ac:dyDescent="0.4">
      <c r="A25" s="22" t="s">
        <v>101</v>
      </c>
      <c r="B25" s="22" t="s">
        <v>153</v>
      </c>
      <c r="C25" s="22">
        <f>AI1</f>
        <v>0</v>
      </c>
      <c r="D25" s="22">
        <v>2</v>
      </c>
      <c r="E25" s="11" t="str">
        <f t="shared" si="2"/>
        <v>Compare [your hotel] and [competitor] for a three-night leisure stay.</v>
      </c>
      <c r="F25" s="14"/>
      <c r="G25" s="12"/>
      <c r="H25" s="12"/>
      <c r="I25" s="12"/>
      <c r="J25" s="12"/>
      <c r="K25" s="12"/>
      <c r="L25" s="12"/>
      <c r="M25" s="12"/>
      <c r="N25" s="12"/>
      <c r="O25" s="12"/>
    </row>
    <row r="26" spans="1:15" ht="24.9" x14ac:dyDescent="0.4">
      <c r="A26" s="22" t="s">
        <v>101</v>
      </c>
      <c r="B26" s="22" t="s">
        <v>153</v>
      </c>
      <c r="C26" s="22">
        <f>AI1</f>
        <v>0</v>
      </c>
      <c r="D26" s="22">
        <v>3</v>
      </c>
      <c r="E26" s="11" t="str">
        <f t="shared" si="2"/>
        <v>Compare [your hotel] and [competitor] for a three-night leisure stay.</v>
      </c>
      <c r="F26" s="14"/>
      <c r="G26" s="12"/>
      <c r="H26" s="12"/>
      <c r="I26" s="12"/>
      <c r="J26" s="12"/>
      <c r="K26" s="12"/>
      <c r="L26" s="12"/>
      <c r="M26" s="12"/>
      <c r="N26" s="12"/>
      <c r="O26" s="12"/>
    </row>
    <row r="27" spans="1:15" ht="24.9" x14ac:dyDescent="0.4">
      <c r="A27" s="22" t="s">
        <v>101</v>
      </c>
      <c r="B27" s="22" t="s">
        <v>153</v>
      </c>
      <c r="C27" s="22">
        <f>AI2</f>
        <v>0</v>
      </c>
      <c r="D27" s="22">
        <v>1</v>
      </c>
      <c r="E27" s="11" t="str">
        <f t="shared" si="2"/>
        <v>Compare [your hotel] and [competitor] for a three-night leisure stay.</v>
      </c>
      <c r="F27" s="14"/>
      <c r="G27" s="12"/>
      <c r="H27" s="12"/>
      <c r="I27" s="12"/>
      <c r="J27" s="12"/>
      <c r="K27" s="12"/>
      <c r="L27" s="12"/>
      <c r="M27" s="12"/>
      <c r="N27" s="12"/>
      <c r="O27" s="12"/>
    </row>
    <row r="28" spans="1:15" ht="24.9" x14ac:dyDescent="0.4">
      <c r="A28" s="22" t="s">
        <v>101</v>
      </c>
      <c r="B28" s="22" t="s">
        <v>153</v>
      </c>
      <c r="C28" s="22">
        <f>AI2</f>
        <v>0</v>
      </c>
      <c r="D28" s="22">
        <v>2</v>
      </c>
      <c r="E28" s="11" t="str">
        <f t="shared" si="2"/>
        <v>Compare [your hotel] and [competitor] for a three-night leisure stay.</v>
      </c>
      <c r="F28" s="14"/>
      <c r="G28" s="12"/>
      <c r="H28" s="12"/>
      <c r="I28" s="12"/>
      <c r="J28" s="12"/>
      <c r="K28" s="12"/>
      <c r="L28" s="12"/>
      <c r="M28" s="12"/>
      <c r="N28" s="12"/>
      <c r="O28" s="12"/>
    </row>
    <row r="29" spans="1:15" ht="24.9" x14ac:dyDescent="0.4">
      <c r="A29" s="22" t="s">
        <v>101</v>
      </c>
      <c r="B29" s="22" t="s">
        <v>153</v>
      </c>
      <c r="C29" s="22">
        <f>AI2</f>
        <v>0</v>
      </c>
      <c r="D29" s="22">
        <v>3</v>
      </c>
      <c r="E29" s="11" t="str">
        <f t="shared" si="2"/>
        <v>Compare [your hotel] and [competitor] for a three-night leisure stay.</v>
      </c>
      <c r="F29" s="14"/>
      <c r="G29" s="12"/>
      <c r="H29" s="12"/>
      <c r="I29" s="12"/>
      <c r="J29" s="12"/>
      <c r="K29" s="12"/>
      <c r="L29" s="12"/>
      <c r="M29" s="12"/>
      <c r="N29" s="12"/>
      <c r="O29" s="12"/>
    </row>
    <row r="30" spans="1:15" ht="24.9" x14ac:dyDescent="0.4">
      <c r="A30" s="22" t="s">
        <v>105</v>
      </c>
      <c r="B30" s="22" t="s">
        <v>153</v>
      </c>
      <c r="C30" s="22">
        <f>AI3</f>
        <v>0</v>
      </c>
      <c r="D30" s="22">
        <v>1</v>
      </c>
      <c r="E30" s="11" t="str">
        <f t="shared" si="2"/>
        <v>Compare [your hotel] and [competitor] for a three-night leisure stay.</v>
      </c>
      <c r="F30" s="14"/>
      <c r="G30" s="12"/>
      <c r="H30" s="12"/>
      <c r="I30" s="12"/>
      <c r="J30" s="12"/>
      <c r="K30" s="12"/>
      <c r="L30" s="12"/>
      <c r="M30" s="12"/>
      <c r="N30" s="12"/>
      <c r="O30" s="12"/>
    </row>
    <row r="31" spans="1:15" ht="24.9" x14ac:dyDescent="0.4">
      <c r="A31" s="22" t="s">
        <v>105</v>
      </c>
      <c r="B31" s="22" t="s">
        <v>153</v>
      </c>
      <c r="C31" s="22">
        <f>AI3</f>
        <v>0</v>
      </c>
      <c r="D31" s="22">
        <v>2</v>
      </c>
      <c r="E31" s="11" t="str">
        <f t="shared" si="2"/>
        <v>Compare [your hotel] and [competitor] for a three-night leisure stay.</v>
      </c>
      <c r="F31" s="14"/>
      <c r="G31" s="12"/>
      <c r="H31" s="12"/>
      <c r="I31" s="12"/>
      <c r="J31" s="12"/>
      <c r="K31" s="12"/>
      <c r="L31" s="12"/>
      <c r="M31" s="12"/>
      <c r="N31" s="12"/>
      <c r="O31" s="12"/>
    </row>
    <row r="32" spans="1:15" ht="24.9" x14ac:dyDescent="0.4">
      <c r="A32" s="22" t="s">
        <v>105</v>
      </c>
      <c r="B32" s="22" t="s">
        <v>153</v>
      </c>
      <c r="C32" s="22">
        <f>AI3</f>
        <v>0</v>
      </c>
      <c r="D32" s="22">
        <v>3</v>
      </c>
      <c r="E32" s="11" t="str">
        <f t="shared" si="2"/>
        <v>Compare [your hotel] and [competitor] for a three-night leisure stay.</v>
      </c>
      <c r="F32" s="14"/>
      <c r="G32" s="12"/>
      <c r="H32" s="12"/>
      <c r="I32" s="12"/>
      <c r="J32" s="12"/>
      <c r="K32" s="12"/>
      <c r="L32" s="12"/>
      <c r="M32" s="12"/>
      <c r="N32" s="12"/>
      <c r="O32" s="12"/>
    </row>
    <row r="33" spans="1:15" x14ac:dyDescent="0.4">
      <c r="A33" s="22" t="s">
        <v>105</v>
      </c>
      <c r="B33" s="22" t="s">
        <v>154</v>
      </c>
      <c r="C33" s="22">
        <f>AI1</f>
        <v>0</v>
      </c>
      <c r="D33" s="22">
        <v>1</v>
      </c>
      <c r="E33" s="11" t="str">
        <f t="shared" ref="E33:E41" si="3">SUBSTITUTE(SUBSTITUTE("Which hotels in {D} have good {F}?","{D}",Dest),"{F}",Facility)</f>
        <v>Which hotels in [destination] have good [facility]?</v>
      </c>
      <c r="F33" s="14"/>
      <c r="G33" s="12"/>
      <c r="H33" s="12"/>
      <c r="I33" s="12"/>
      <c r="J33" s="12"/>
      <c r="K33" s="12"/>
      <c r="L33" s="12"/>
      <c r="M33" s="12"/>
      <c r="N33" s="12"/>
      <c r="O33" s="12"/>
    </row>
    <row r="34" spans="1:15" x14ac:dyDescent="0.4">
      <c r="A34" s="22" t="s">
        <v>105</v>
      </c>
      <c r="B34" s="22" t="s">
        <v>154</v>
      </c>
      <c r="C34" s="22">
        <f>AI1</f>
        <v>0</v>
      </c>
      <c r="D34" s="22">
        <v>2</v>
      </c>
      <c r="E34" s="11" t="str">
        <f t="shared" si="3"/>
        <v>Which hotels in [destination] have good [facility]?</v>
      </c>
      <c r="F34" s="14"/>
      <c r="G34" s="12"/>
      <c r="H34" s="12"/>
      <c r="I34" s="12"/>
      <c r="J34" s="12"/>
      <c r="K34" s="12"/>
      <c r="L34" s="12"/>
      <c r="M34" s="12"/>
      <c r="N34" s="12"/>
      <c r="O34" s="12"/>
    </row>
    <row r="35" spans="1:15" x14ac:dyDescent="0.4">
      <c r="A35" s="22" t="s">
        <v>105</v>
      </c>
      <c r="B35" s="22" t="s">
        <v>154</v>
      </c>
      <c r="C35" s="22">
        <f>AI1</f>
        <v>0</v>
      </c>
      <c r="D35" s="22">
        <v>3</v>
      </c>
      <c r="E35" s="11" t="str">
        <f t="shared" si="3"/>
        <v>Which hotels in [destination] have good [facility]?</v>
      </c>
      <c r="F35" s="14"/>
      <c r="G35" s="12"/>
      <c r="H35" s="12"/>
      <c r="I35" s="12"/>
      <c r="J35" s="12"/>
      <c r="K35" s="12"/>
      <c r="L35" s="12"/>
      <c r="M35" s="12"/>
      <c r="N35" s="12"/>
      <c r="O35" s="12"/>
    </row>
    <row r="36" spans="1:15" x14ac:dyDescent="0.4">
      <c r="A36" s="22" t="s">
        <v>105</v>
      </c>
      <c r="B36" s="22" t="s">
        <v>154</v>
      </c>
      <c r="C36" s="22">
        <f>AI2</f>
        <v>0</v>
      </c>
      <c r="D36" s="22">
        <v>1</v>
      </c>
      <c r="E36" s="11" t="str">
        <f t="shared" si="3"/>
        <v>Which hotels in [destination] have good [facility]?</v>
      </c>
      <c r="F36" s="14"/>
      <c r="G36" s="12"/>
      <c r="H36" s="12"/>
      <c r="I36" s="12"/>
      <c r="J36" s="12"/>
      <c r="K36" s="12"/>
      <c r="L36" s="12"/>
      <c r="M36" s="12"/>
      <c r="N36" s="12"/>
      <c r="O36" s="12"/>
    </row>
    <row r="37" spans="1:15" x14ac:dyDescent="0.4">
      <c r="A37" s="22" t="s">
        <v>105</v>
      </c>
      <c r="B37" s="22" t="s">
        <v>154</v>
      </c>
      <c r="C37" s="22">
        <f>AI2</f>
        <v>0</v>
      </c>
      <c r="D37" s="22">
        <v>2</v>
      </c>
      <c r="E37" s="11" t="str">
        <f t="shared" si="3"/>
        <v>Which hotels in [destination] have good [facility]?</v>
      </c>
      <c r="F37" s="14"/>
      <c r="G37" s="12"/>
      <c r="H37" s="12"/>
      <c r="I37" s="12"/>
      <c r="J37" s="12"/>
      <c r="K37" s="12"/>
      <c r="L37" s="12"/>
      <c r="M37" s="12"/>
      <c r="N37" s="12"/>
      <c r="O37" s="12"/>
    </row>
    <row r="38" spans="1:15" x14ac:dyDescent="0.4">
      <c r="A38" s="22" t="s">
        <v>105</v>
      </c>
      <c r="B38" s="22" t="s">
        <v>154</v>
      </c>
      <c r="C38" s="22">
        <f>AI2</f>
        <v>0</v>
      </c>
      <c r="D38" s="22">
        <v>3</v>
      </c>
      <c r="E38" s="11" t="str">
        <f t="shared" si="3"/>
        <v>Which hotels in [destination] have good [facility]?</v>
      </c>
      <c r="F38" s="14"/>
      <c r="G38" s="12"/>
      <c r="H38" s="12"/>
      <c r="I38" s="12"/>
      <c r="J38" s="12"/>
      <c r="K38" s="12"/>
      <c r="L38" s="12"/>
      <c r="M38" s="12"/>
      <c r="N38" s="12"/>
      <c r="O38" s="12"/>
    </row>
    <row r="39" spans="1:15" x14ac:dyDescent="0.4">
      <c r="A39" s="22" t="s">
        <v>105</v>
      </c>
      <c r="B39" s="22" t="s">
        <v>154</v>
      </c>
      <c r="C39" s="22">
        <f>AI3</f>
        <v>0</v>
      </c>
      <c r="D39" s="22">
        <v>1</v>
      </c>
      <c r="E39" s="11" t="str">
        <f t="shared" si="3"/>
        <v>Which hotels in [destination] have good [facility]?</v>
      </c>
      <c r="F39" s="14"/>
      <c r="G39" s="12"/>
      <c r="H39" s="12"/>
      <c r="I39" s="12"/>
      <c r="J39" s="12"/>
      <c r="K39" s="12"/>
      <c r="L39" s="12"/>
      <c r="M39" s="12"/>
      <c r="N39" s="12"/>
      <c r="O39" s="12"/>
    </row>
    <row r="40" spans="1:15" x14ac:dyDescent="0.4">
      <c r="A40" s="22" t="s">
        <v>105</v>
      </c>
      <c r="B40" s="22" t="s">
        <v>154</v>
      </c>
      <c r="C40" s="22">
        <f>AI3</f>
        <v>0</v>
      </c>
      <c r="D40" s="22">
        <v>2</v>
      </c>
      <c r="E40" s="11" t="str">
        <f t="shared" si="3"/>
        <v>Which hotels in [destination] have good [facility]?</v>
      </c>
      <c r="F40" s="14"/>
      <c r="G40" s="12"/>
      <c r="H40" s="12"/>
      <c r="I40" s="12"/>
      <c r="J40" s="12"/>
      <c r="K40" s="12"/>
      <c r="L40" s="12"/>
      <c r="M40" s="12"/>
      <c r="N40" s="12"/>
      <c r="O40" s="12"/>
    </row>
    <row r="41" spans="1:15" x14ac:dyDescent="0.4">
      <c r="A41" s="22" t="s">
        <v>105</v>
      </c>
      <c r="B41" s="22" t="s">
        <v>154</v>
      </c>
      <c r="C41" s="22">
        <f>AI3</f>
        <v>0</v>
      </c>
      <c r="D41" s="22">
        <v>3</v>
      </c>
      <c r="E41" s="11" t="str">
        <f t="shared" si="3"/>
        <v>Which hotels in [destination] have good [facility]?</v>
      </c>
      <c r="F41" s="14"/>
      <c r="G41" s="12"/>
      <c r="H41" s="12"/>
      <c r="I41" s="12"/>
      <c r="J41" s="12"/>
      <c r="K41" s="12"/>
      <c r="L41" s="12"/>
      <c r="M41" s="12"/>
      <c r="N41" s="12"/>
      <c r="O41" s="12"/>
    </row>
    <row r="42" spans="1:15" x14ac:dyDescent="0.4">
      <c r="A42" s="22" t="s">
        <v>105</v>
      </c>
      <c r="B42" s="22" t="s">
        <v>108</v>
      </c>
      <c r="C42" s="22">
        <f>AI1</f>
        <v>0</v>
      </c>
      <c r="D42" s="22">
        <v>1</v>
      </c>
      <c r="E42" s="11" t="str">
        <f t="shared" ref="E42:E50" si="4">SUBSTITUTE("Which hotels would you recommend close to {L}?","{L}",Landmark)</f>
        <v>Which hotels would you recommend close to [landmark]?</v>
      </c>
      <c r="F42" s="14"/>
      <c r="G42" s="12"/>
      <c r="H42" s="12"/>
      <c r="I42" s="12"/>
      <c r="J42" s="12"/>
      <c r="K42" s="12"/>
      <c r="L42" s="12"/>
      <c r="M42" s="12"/>
      <c r="N42" s="12"/>
      <c r="O42" s="12"/>
    </row>
    <row r="43" spans="1:15" x14ac:dyDescent="0.4">
      <c r="A43" s="22" t="s">
        <v>105</v>
      </c>
      <c r="B43" s="22" t="s">
        <v>108</v>
      </c>
      <c r="C43" s="22">
        <f>AI1</f>
        <v>0</v>
      </c>
      <c r="D43" s="22">
        <v>2</v>
      </c>
      <c r="E43" s="11" t="str">
        <f t="shared" si="4"/>
        <v>Which hotels would you recommend close to [landmark]?</v>
      </c>
      <c r="F43" s="14"/>
      <c r="G43" s="12"/>
      <c r="H43" s="12"/>
      <c r="I43" s="12"/>
      <c r="J43" s="12"/>
      <c r="K43" s="12"/>
      <c r="L43" s="12"/>
      <c r="M43" s="12"/>
      <c r="N43" s="12"/>
      <c r="O43" s="12"/>
    </row>
    <row r="44" spans="1:15" x14ac:dyDescent="0.4">
      <c r="A44" s="22" t="s">
        <v>105</v>
      </c>
      <c r="B44" s="22" t="s">
        <v>108</v>
      </c>
      <c r="C44" s="22">
        <f>AI1</f>
        <v>0</v>
      </c>
      <c r="D44" s="22">
        <v>3</v>
      </c>
      <c r="E44" s="11" t="str">
        <f t="shared" si="4"/>
        <v>Which hotels would you recommend close to [landmark]?</v>
      </c>
      <c r="F44" s="14"/>
      <c r="G44" s="12"/>
      <c r="H44" s="12"/>
      <c r="I44" s="12"/>
      <c r="J44" s="12"/>
      <c r="K44" s="12"/>
      <c r="L44" s="12"/>
      <c r="M44" s="12"/>
      <c r="N44" s="12"/>
      <c r="O44" s="12"/>
    </row>
    <row r="45" spans="1:15" x14ac:dyDescent="0.4">
      <c r="A45" s="22" t="s">
        <v>105</v>
      </c>
      <c r="B45" s="22" t="s">
        <v>108</v>
      </c>
      <c r="C45" s="22">
        <f>AI2</f>
        <v>0</v>
      </c>
      <c r="D45" s="22">
        <v>1</v>
      </c>
      <c r="E45" s="11" t="str">
        <f t="shared" si="4"/>
        <v>Which hotels would you recommend close to [landmark]?</v>
      </c>
      <c r="F45" s="14"/>
      <c r="G45" s="12"/>
      <c r="H45" s="12"/>
      <c r="I45" s="12"/>
      <c r="J45" s="12"/>
      <c r="K45" s="12"/>
      <c r="L45" s="12"/>
      <c r="M45" s="12"/>
      <c r="N45" s="12"/>
      <c r="O45" s="12"/>
    </row>
    <row r="46" spans="1:15" x14ac:dyDescent="0.4">
      <c r="A46" s="22" t="s">
        <v>105</v>
      </c>
      <c r="B46" s="22" t="s">
        <v>108</v>
      </c>
      <c r="C46" s="22">
        <f>AI2</f>
        <v>0</v>
      </c>
      <c r="D46" s="22">
        <v>2</v>
      </c>
      <c r="E46" s="11" t="str">
        <f t="shared" si="4"/>
        <v>Which hotels would you recommend close to [landmark]?</v>
      </c>
      <c r="F46" s="14"/>
      <c r="G46" s="12"/>
      <c r="H46" s="12"/>
      <c r="I46" s="12"/>
      <c r="J46" s="12"/>
      <c r="K46" s="12"/>
      <c r="L46" s="12"/>
      <c r="M46" s="12"/>
      <c r="N46" s="12"/>
      <c r="O46" s="12"/>
    </row>
    <row r="47" spans="1:15" x14ac:dyDescent="0.4">
      <c r="A47" s="22" t="s">
        <v>105</v>
      </c>
      <c r="B47" s="22" t="s">
        <v>108</v>
      </c>
      <c r="C47" s="22">
        <f>AI2</f>
        <v>0</v>
      </c>
      <c r="D47" s="22">
        <v>3</v>
      </c>
      <c r="E47" s="11" t="str">
        <f t="shared" si="4"/>
        <v>Which hotels would you recommend close to [landmark]?</v>
      </c>
      <c r="F47" s="14"/>
      <c r="G47" s="12"/>
      <c r="H47" s="12"/>
      <c r="I47" s="12"/>
      <c r="J47" s="12"/>
      <c r="K47" s="12"/>
      <c r="L47" s="12"/>
      <c r="M47" s="12"/>
      <c r="N47" s="12"/>
      <c r="O47" s="12"/>
    </row>
    <row r="48" spans="1:15" x14ac:dyDescent="0.4">
      <c r="A48" s="22" t="s">
        <v>105</v>
      </c>
      <c r="B48" s="22" t="s">
        <v>108</v>
      </c>
      <c r="C48" s="22">
        <f>AI3</f>
        <v>0</v>
      </c>
      <c r="D48" s="22">
        <v>1</v>
      </c>
      <c r="E48" s="11" t="str">
        <f t="shared" si="4"/>
        <v>Which hotels would you recommend close to [landmark]?</v>
      </c>
      <c r="F48" s="14"/>
      <c r="G48" s="12"/>
      <c r="H48" s="12"/>
      <c r="I48" s="12"/>
      <c r="J48" s="12"/>
      <c r="K48" s="12"/>
      <c r="L48" s="12"/>
      <c r="M48" s="12"/>
      <c r="N48" s="12"/>
      <c r="O48" s="12"/>
    </row>
    <row r="49" spans="1:15" x14ac:dyDescent="0.4">
      <c r="A49" s="22" t="s">
        <v>105</v>
      </c>
      <c r="B49" s="22" t="s">
        <v>108</v>
      </c>
      <c r="C49" s="22">
        <f>AI3</f>
        <v>0</v>
      </c>
      <c r="D49" s="22">
        <v>2</v>
      </c>
      <c r="E49" s="11" t="str">
        <f t="shared" si="4"/>
        <v>Which hotels would you recommend close to [landmark]?</v>
      </c>
      <c r="F49" s="14"/>
      <c r="G49" s="12"/>
      <c r="H49" s="12"/>
      <c r="I49" s="12"/>
      <c r="J49" s="12"/>
      <c r="K49" s="12"/>
      <c r="L49" s="12"/>
      <c r="M49" s="12"/>
      <c r="N49" s="12"/>
      <c r="O49" s="12"/>
    </row>
    <row r="50" spans="1:15" x14ac:dyDescent="0.4">
      <c r="A50" s="22" t="s">
        <v>105</v>
      </c>
      <c r="B50" s="22" t="s">
        <v>108</v>
      </c>
      <c r="C50" s="22">
        <f>AI3</f>
        <v>0</v>
      </c>
      <c r="D50" s="22">
        <v>3</v>
      </c>
      <c r="E50" s="11" t="str">
        <f t="shared" si="4"/>
        <v>Which hotels would you recommend close to [landmark]?</v>
      </c>
      <c r="F50" s="14"/>
      <c r="G50" s="12"/>
      <c r="H50" s="12"/>
      <c r="I50" s="12"/>
      <c r="J50" s="12"/>
      <c r="K50" s="12"/>
      <c r="L50" s="12"/>
      <c r="M50" s="12"/>
      <c r="N50" s="12"/>
      <c r="O50" s="12"/>
    </row>
    <row r="51" spans="1:15" x14ac:dyDescent="0.4">
      <c r="A51" s="22" t="s">
        <v>105</v>
      </c>
      <c r="B51" s="22" t="s">
        <v>155</v>
      </c>
      <c r="C51" s="22">
        <f>AI1</f>
        <v>0</v>
      </c>
      <c r="D51" s="22">
        <v>1</v>
      </c>
      <c r="E51" s="11" t="str">
        <f t="shared" ref="E51:E59" si="5">SUBSTITUTE(SUBSTITUTE("Is {H} a good choice for {G}?","{H}",Hotel),"{G}",Guest)</f>
        <v>Is [your hotel] a good choice for [type of guest]?</v>
      </c>
      <c r="F51" s="14"/>
      <c r="G51" s="12"/>
      <c r="H51" s="12"/>
      <c r="I51" s="12"/>
      <c r="J51" s="12"/>
      <c r="K51" s="12"/>
      <c r="L51" s="12"/>
      <c r="M51" s="12"/>
      <c r="N51" s="12"/>
      <c r="O51" s="12"/>
    </row>
    <row r="52" spans="1:15" x14ac:dyDescent="0.4">
      <c r="A52" s="22" t="s">
        <v>105</v>
      </c>
      <c r="B52" s="22" t="s">
        <v>155</v>
      </c>
      <c r="C52" s="22">
        <f>AI1</f>
        <v>0</v>
      </c>
      <c r="D52" s="22">
        <v>2</v>
      </c>
      <c r="E52" s="11" t="str">
        <f t="shared" si="5"/>
        <v>Is [your hotel] a good choice for [type of guest]?</v>
      </c>
      <c r="F52" s="14"/>
      <c r="G52" s="12"/>
      <c r="H52" s="12"/>
      <c r="I52" s="12"/>
      <c r="J52" s="12"/>
      <c r="K52" s="12"/>
      <c r="L52" s="12"/>
      <c r="M52" s="12"/>
      <c r="N52" s="12"/>
      <c r="O52" s="12"/>
    </row>
    <row r="53" spans="1:15" x14ac:dyDescent="0.4">
      <c r="A53" s="22" t="s">
        <v>105</v>
      </c>
      <c r="B53" s="22" t="s">
        <v>155</v>
      </c>
      <c r="C53" s="22">
        <f>AI1</f>
        <v>0</v>
      </c>
      <c r="D53" s="22">
        <v>3</v>
      </c>
      <c r="E53" s="11" t="str">
        <f t="shared" si="5"/>
        <v>Is [your hotel] a good choice for [type of guest]?</v>
      </c>
      <c r="F53" s="14"/>
      <c r="G53" s="12"/>
      <c r="H53" s="12"/>
      <c r="I53" s="12"/>
      <c r="J53" s="12"/>
      <c r="K53" s="12"/>
      <c r="L53" s="12"/>
      <c r="M53" s="12"/>
      <c r="N53" s="12"/>
      <c r="O53" s="12"/>
    </row>
    <row r="54" spans="1:15" x14ac:dyDescent="0.4">
      <c r="A54" s="22" t="s">
        <v>105</v>
      </c>
      <c r="B54" s="22" t="s">
        <v>155</v>
      </c>
      <c r="C54" s="22">
        <f>AI2</f>
        <v>0</v>
      </c>
      <c r="D54" s="22">
        <v>1</v>
      </c>
      <c r="E54" s="11" t="str">
        <f t="shared" si="5"/>
        <v>Is [your hotel] a good choice for [type of guest]?</v>
      </c>
      <c r="F54" s="14"/>
      <c r="G54" s="12"/>
      <c r="H54" s="12"/>
      <c r="I54" s="12"/>
      <c r="J54" s="12"/>
      <c r="K54" s="12"/>
      <c r="L54" s="12"/>
      <c r="M54" s="12"/>
      <c r="N54" s="12"/>
      <c r="O54" s="12"/>
    </row>
    <row r="55" spans="1:15" x14ac:dyDescent="0.4">
      <c r="A55" s="22" t="s">
        <v>105</v>
      </c>
      <c r="B55" s="22" t="s">
        <v>155</v>
      </c>
      <c r="C55" s="22">
        <f>AI2</f>
        <v>0</v>
      </c>
      <c r="D55" s="22">
        <v>2</v>
      </c>
      <c r="E55" s="11" t="str">
        <f t="shared" si="5"/>
        <v>Is [your hotel] a good choice for [type of guest]?</v>
      </c>
      <c r="F55" s="14"/>
      <c r="G55" s="12"/>
      <c r="H55" s="12"/>
      <c r="I55" s="12"/>
      <c r="J55" s="12"/>
      <c r="K55" s="12"/>
      <c r="L55" s="12"/>
      <c r="M55" s="12"/>
      <c r="N55" s="12"/>
      <c r="O55" s="12"/>
    </row>
    <row r="56" spans="1:15" x14ac:dyDescent="0.4">
      <c r="A56" s="22" t="s">
        <v>105</v>
      </c>
      <c r="B56" s="22" t="s">
        <v>155</v>
      </c>
      <c r="C56" s="22">
        <f>AI2</f>
        <v>0</v>
      </c>
      <c r="D56" s="22">
        <v>3</v>
      </c>
      <c r="E56" s="11" t="str">
        <f t="shared" si="5"/>
        <v>Is [your hotel] a good choice for [type of guest]?</v>
      </c>
      <c r="F56" s="14"/>
      <c r="G56" s="12"/>
      <c r="H56" s="12"/>
      <c r="I56" s="12"/>
      <c r="J56" s="12"/>
      <c r="K56" s="12"/>
      <c r="L56" s="12"/>
      <c r="M56" s="12"/>
      <c r="N56" s="12"/>
      <c r="O56" s="12"/>
    </row>
    <row r="57" spans="1:15" x14ac:dyDescent="0.4">
      <c r="A57" s="22" t="s">
        <v>105</v>
      </c>
      <c r="B57" s="22" t="s">
        <v>155</v>
      </c>
      <c r="C57" s="22">
        <f>AI3</f>
        <v>0</v>
      </c>
      <c r="D57" s="22">
        <v>1</v>
      </c>
      <c r="E57" s="11" t="str">
        <f t="shared" si="5"/>
        <v>Is [your hotel] a good choice for [type of guest]?</v>
      </c>
      <c r="F57" s="14"/>
      <c r="G57" s="12"/>
      <c r="H57" s="12"/>
      <c r="I57" s="12"/>
      <c r="J57" s="12"/>
      <c r="K57" s="12"/>
      <c r="L57" s="12"/>
      <c r="M57" s="12"/>
      <c r="N57" s="12"/>
      <c r="O57" s="12"/>
    </row>
    <row r="58" spans="1:15" x14ac:dyDescent="0.4">
      <c r="A58" s="22" t="s">
        <v>105</v>
      </c>
      <c r="B58" s="22" t="s">
        <v>155</v>
      </c>
      <c r="C58" s="22">
        <f>AI3</f>
        <v>0</v>
      </c>
      <c r="D58" s="22">
        <v>2</v>
      </c>
      <c r="E58" s="11" t="str">
        <f t="shared" si="5"/>
        <v>Is [your hotel] a good choice for [type of guest]?</v>
      </c>
      <c r="F58" s="14"/>
      <c r="G58" s="12"/>
      <c r="H58" s="12"/>
      <c r="I58" s="12"/>
      <c r="J58" s="12"/>
      <c r="K58" s="12"/>
      <c r="L58" s="12"/>
      <c r="M58" s="12"/>
      <c r="N58" s="12"/>
      <c r="O58" s="12"/>
    </row>
    <row r="59" spans="1:15" x14ac:dyDescent="0.4">
      <c r="A59" s="22" t="s">
        <v>105</v>
      </c>
      <c r="B59" s="22" t="s">
        <v>155</v>
      </c>
      <c r="C59" s="22">
        <f>AI3</f>
        <v>0</v>
      </c>
      <c r="D59" s="22">
        <v>3</v>
      </c>
      <c r="E59" s="11" t="str">
        <f t="shared" si="5"/>
        <v>Is [your hotel] a good choice for [type of guest]?</v>
      </c>
      <c r="F59" s="14"/>
      <c r="G59" s="12"/>
      <c r="H59" s="12"/>
      <c r="I59" s="12"/>
      <c r="J59" s="12"/>
      <c r="K59" s="12"/>
      <c r="L59" s="12"/>
      <c r="M59" s="12"/>
      <c r="N59" s="12"/>
      <c r="O59" s="12"/>
    </row>
    <row r="61" spans="1:15" x14ac:dyDescent="0.4">
      <c r="E61" s="18" t="s">
        <v>156</v>
      </c>
    </row>
    <row r="62" spans="1:15" x14ac:dyDescent="0.4">
      <c r="E62" s="18" t="s">
        <v>157</v>
      </c>
    </row>
    <row r="63" spans="1:15" x14ac:dyDescent="0.4">
      <c r="E63" s="18" t="s">
        <v>158</v>
      </c>
    </row>
  </sheetData>
  <conditionalFormatting sqref="A6:O59">
    <cfRule type="expression" dxfId="6" priority="2">
      <formula>AND(CheckType="Quick",$A6="No")</formula>
    </cfRule>
  </conditionalFormatting>
  <dataValidations count="3">
    <dataValidation type="list" allowBlank="1" sqref="G6:G59 J6:J59" xr:uid="{00000000-0002-0000-0200-000000000000}">
      <formula1>"Yes,No"</formula1>
      <formula2>0</formula2>
    </dataValidation>
    <dataValidation type="list" allowBlank="1" sqref="L6:L59" xr:uid="{00000000-0002-0000-0200-000002000000}">
      <formula1>"Yes,Partly,No,No facts given"</formula1>
      <formula2>0</formula2>
    </dataValidation>
    <dataValidation type="list" allowBlank="1" sqref="M6:M59" xr:uid="{00000000-0002-0000-0200-000003000000}">
      <formula1>"Yes,Partly,No"</formula1>
      <formula2>0</formula2>
    </dataValidation>
  </dataValidations>
  <pageMargins left="0.75" right="0.75" top="1" bottom="1" header="0.511811023622047" footer="0.511811023622047"/>
  <pageSetup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C1929"/>
    <pageSetUpPr fitToPage="1"/>
  </sheetPr>
  <dimension ref="A1:K38"/>
  <sheetViews>
    <sheetView showGridLines="0" zoomScaleNormal="100" workbookViewId="0">
      <pane ySplit="5" topLeftCell="A6" activePane="bottomLeft" state="frozen"/>
      <selection pane="bottomLeft"/>
    </sheetView>
  </sheetViews>
  <sheetFormatPr defaultColWidth="8.69140625" defaultRowHeight="14.6" x14ac:dyDescent="0.4"/>
  <cols>
    <col min="1" max="1" width="5" customWidth="1"/>
    <col min="2" max="2" width="10" customWidth="1"/>
    <col min="3" max="3" width="36" customWidth="1"/>
    <col min="4" max="4" width="30" customWidth="1"/>
    <col min="5" max="10" width="13" customWidth="1"/>
    <col min="11" max="11" width="40" customWidth="1"/>
  </cols>
  <sheetData>
    <row r="1" spans="1:11" ht="19.3" x14ac:dyDescent="0.5">
      <c r="A1" s="19" t="s">
        <v>159</v>
      </c>
    </row>
    <row r="2" spans="1:11" x14ac:dyDescent="0.4">
      <c r="A2" s="20" t="s">
        <v>160</v>
      </c>
    </row>
    <row r="3" spans="1:11" x14ac:dyDescent="0.4">
      <c r="A3" s="18" t="s">
        <v>161</v>
      </c>
    </row>
    <row r="5" spans="1:11" ht="30" customHeight="1" x14ac:dyDescent="0.4">
      <c r="A5" s="21" t="s">
        <v>94</v>
      </c>
      <c r="B5" s="21" t="s">
        <v>95</v>
      </c>
      <c r="C5" s="21" t="s">
        <v>96</v>
      </c>
      <c r="D5" s="21" t="s">
        <v>162</v>
      </c>
      <c r="E5" s="21" t="s">
        <v>163</v>
      </c>
      <c r="F5" s="21" t="s">
        <v>164</v>
      </c>
      <c r="G5" s="21" t="s">
        <v>165</v>
      </c>
      <c r="H5" s="21" t="s">
        <v>166</v>
      </c>
      <c r="I5" s="21" t="s">
        <v>167</v>
      </c>
      <c r="J5" s="21" t="s">
        <v>168</v>
      </c>
      <c r="K5" s="21" t="s">
        <v>169</v>
      </c>
    </row>
    <row r="6" spans="1:11" x14ac:dyDescent="0.4">
      <c r="A6" s="22">
        <v>1</v>
      </c>
      <c r="B6" s="22" t="str">
        <f>'1 Facts'!C6</f>
        <v>Yes</v>
      </c>
      <c r="C6" s="11" t="str">
        <f>IF('1 Facts'!D6="","",'1 Facts'!D6)</f>
        <v>Official hotel name</v>
      </c>
      <c r="D6" s="22" t="str">
        <f>IF('1 Facts'!E6="","",'1 Facts'!E6)</f>
        <v/>
      </c>
      <c r="E6" s="12"/>
      <c r="F6" s="12"/>
      <c r="G6" s="12"/>
      <c r="H6" s="12"/>
      <c r="I6" s="12"/>
      <c r="J6" s="12"/>
      <c r="K6" s="12"/>
    </row>
    <row r="7" spans="1:11" x14ac:dyDescent="0.4">
      <c r="A7" s="22">
        <v>2</v>
      </c>
      <c r="B7" s="22" t="str">
        <f>'1 Facts'!C7</f>
        <v>Yes</v>
      </c>
      <c r="C7" s="11" t="str">
        <f>IF('1 Facts'!D7="","",'1 Facts'!D7)</f>
        <v>Street address</v>
      </c>
      <c r="D7" s="22" t="str">
        <f>IF('1 Facts'!E7="","",'1 Facts'!E7)</f>
        <v/>
      </c>
      <c r="E7" s="12"/>
      <c r="F7" s="12"/>
      <c r="G7" s="12"/>
      <c r="H7" s="12"/>
      <c r="I7" s="12"/>
      <c r="J7" s="12"/>
      <c r="K7" s="12"/>
    </row>
    <row r="8" spans="1:11" x14ac:dyDescent="0.4">
      <c r="A8" s="22">
        <v>3</v>
      </c>
      <c r="B8" s="22" t="str">
        <f>'1 Facts'!C8</f>
        <v>Yes</v>
      </c>
      <c r="C8" s="11" t="str">
        <f>IF('1 Facts'!D8="","",'1 Facts'!D8)</f>
        <v>How you describe the location, in one line</v>
      </c>
      <c r="D8" s="22" t="str">
        <f>IF('1 Facts'!E8="","",'1 Facts'!E8)</f>
        <v/>
      </c>
      <c r="E8" s="12"/>
      <c r="F8" s="12"/>
      <c r="G8" s="12"/>
      <c r="H8" s="12"/>
      <c r="I8" s="12"/>
      <c r="J8" s="12"/>
      <c r="K8" s="12"/>
    </row>
    <row r="9" spans="1:11" x14ac:dyDescent="0.4">
      <c r="A9" s="22">
        <v>4</v>
      </c>
      <c r="B9" s="22" t="str">
        <f>'1 Facts'!C9</f>
        <v>No</v>
      </c>
      <c r="C9" s="11" t="str">
        <f>IF('1 Facts'!D9="","",'1 Facts'!D9)</f>
        <v>Brand or operator, if any</v>
      </c>
      <c r="D9" s="22" t="str">
        <f>IF('1 Facts'!E9="","",'1 Facts'!E9)</f>
        <v/>
      </c>
      <c r="E9" s="12"/>
      <c r="F9" s="12"/>
      <c r="G9" s="12"/>
      <c r="H9" s="12"/>
      <c r="I9" s="12"/>
      <c r="J9" s="12"/>
      <c r="K9" s="12"/>
    </row>
    <row r="10" spans="1:11" x14ac:dyDescent="0.4">
      <c r="A10" s="22">
        <v>5</v>
      </c>
      <c r="B10" s="22" t="str">
        <f>'1 Facts'!C10</f>
        <v>Yes</v>
      </c>
      <c r="C10" s="11" t="str">
        <f>IF('1 Facts'!D10="","",'1 Facts'!D10)</f>
        <v>Category and positioning, in one sentence</v>
      </c>
      <c r="D10" s="22" t="str">
        <f>IF('1 Facts'!E10="","",'1 Facts'!E10)</f>
        <v/>
      </c>
      <c r="E10" s="12"/>
      <c r="F10" s="12"/>
      <c r="G10" s="12"/>
      <c r="H10" s="12"/>
      <c r="I10" s="12"/>
      <c r="J10" s="12"/>
      <c r="K10" s="12"/>
    </row>
    <row r="11" spans="1:11" x14ac:dyDescent="0.4">
      <c r="A11" s="22">
        <v>6</v>
      </c>
      <c r="B11" s="22" t="str">
        <f>'1 Facts'!C11</f>
        <v>No</v>
      </c>
      <c r="C11" s="11" t="str">
        <f>IF('1 Facts'!D11="","",'1 Facts'!D11)</f>
        <v>Distance and travel time to the airport</v>
      </c>
      <c r="D11" s="22" t="str">
        <f>IF('1 Facts'!E11="","",'1 Facts'!E11)</f>
        <v/>
      </c>
      <c r="E11" s="12"/>
      <c r="F11" s="12"/>
      <c r="G11" s="12"/>
      <c r="H11" s="12"/>
      <c r="I11" s="12"/>
      <c r="J11" s="12"/>
      <c r="K11" s="12"/>
    </row>
    <row r="12" spans="1:11" ht="24.9" x14ac:dyDescent="0.4">
      <c r="A12" s="22">
        <v>7</v>
      </c>
      <c r="B12" s="22" t="str">
        <f>'1 Facts'!C12</f>
        <v>No</v>
      </c>
      <c r="C12" s="11" t="str">
        <f>IF('1 Facts'!D12="","",'1 Facts'!D12)</f>
        <v>Distance to three landmarks guests ask about</v>
      </c>
      <c r="D12" s="22" t="str">
        <f>IF('1 Facts'!E12="","",'1 Facts'!E12)</f>
        <v/>
      </c>
      <c r="E12" s="12"/>
      <c r="F12" s="12"/>
      <c r="G12" s="12"/>
      <c r="H12" s="12"/>
      <c r="I12" s="12"/>
      <c r="J12" s="12"/>
      <c r="K12" s="12"/>
    </row>
    <row r="13" spans="1:11" x14ac:dyDescent="0.4">
      <c r="A13" s="22">
        <v>8</v>
      </c>
      <c r="B13" s="22" t="str">
        <f>'1 Facts'!C13</f>
        <v>Yes</v>
      </c>
      <c r="C13" s="11" t="str">
        <f>IF('1 Facts'!D13="","",'1 Facts'!D13)</f>
        <v>Number of rooms and suites</v>
      </c>
      <c r="D13" s="22" t="str">
        <f>IF('1 Facts'!E13="","",'1 Facts'!E13)</f>
        <v/>
      </c>
      <c r="E13" s="12"/>
      <c r="F13" s="12"/>
      <c r="G13" s="12"/>
      <c r="H13" s="12"/>
      <c r="I13" s="12"/>
      <c r="J13" s="12"/>
      <c r="K13" s="12"/>
    </row>
    <row r="14" spans="1:11" x14ac:dyDescent="0.4">
      <c r="A14" s="22">
        <v>9</v>
      </c>
      <c r="B14" s="22" t="str">
        <f>'1 Facts'!C14</f>
        <v>No</v>
      </c>
      <c r="C14" s="11" t="str">
        <f>IF('1 Facts'!D14="","",'1 Facts'!D14)</f>
        <v>Room categories</v>
      </c>
      <c r="D14" s="22" t="str">
        <f>IF('1 Facts'!E14="","",'1 Facts'!E14)</f>
        <v/>
      </c>
      <c r="E14" s="12"/>
      <c r="F14" s="12"/>
      <c r="G14" s="12"/>
      <c r="H14" s="12"/>
      <c r="I14" s="12"/>
      <c r="J14" s="12"/>
      <c r="K14" s="12"/>
    </row>
    <row r="15" spans="1:11" x14ac:dyDescent="0.4">
      <c r="A15" s="22">
        <v>10</v>
      </c>
      <c r="B15" s="22" t="str">
        <f>'1 Facts'!C15</f>
        <v>No</v>
      </c>
      <c r="C15" s="11" t="str">
        <f>IF('1 Facts'!D15="","",'1 Facts'!D15)</f>
        <v>Accessible rooms and access features</v>
      </c>
      <c r="D15" s="22" t="str">
        <f>IF('1 Facts'!E15="","",'1 Facts'!E15)</f>
        <v/>
      </c>
      <c r="E15" s="12"/>
      <c r="F15" s="12"/>
      <c r="G15" s="12"/>
      <c r="H15" s="12"/>
      <c r="I15" s="12"/>
      <c r="J15" s="12"/>
      <c r="K15" s="12"/>
    </row>
    <row r="16" spans="1:11" x14ac:dyDescent="0.4">
      <c r="A16" s="22">
        <v>11</v>
      </c>
      <c r="B16" s="22" t="str">
        <f>'1 Facts'!C16</f>
        <v>Yes</v>
      </c>
      <c r="C16" s="11" t="str">
        <f>IF('1 Facts'!D16="","",'1 Facts'!D16)</f>
        <v>Restaurants and bars, with cuisine</v>
      </c>
      <c r="D16" s="22" t="str">
        <f>IF('1 Facts'!E16="","",'1 Facts'!E16)</f>
        <v/>
      </c>
      <c r="E16" s="12"/>
      <c r="F16" s="12"/>
      <c r="G16" s="12"/>
      <c r="H16" s="12"/>
      <c r="I16" s="12"/>
      <c r="J16" s="12"/>
      <c r="K16" s="12"/>
    </row>
    <row r="17" spans="1:11" x14ac:dyDescent="0.4">
      <c r="A17" s="22">
        <v>12</v>
      </c>
      <c r="B17" s="22" t="str">
        <f>'1 Facts'!C17</f>
        <v>No</v>
      </c>
      <c r="C17" s="11" t="str">
        <f>IF('1 Facts'!D17="","",'1 Facts'!D17)</f>
        <v>Opening days and seasonal closures</v>
      </c>
      <c r="D17" s="22" t="str">
        <f>IF('1 Facts'!E17="","",'1 Facts'!E17)</f>
        <v/>
      </c>
      <c r="E17" s="12"/>
      <c r="F17" s="12"/>
      <c r="G17" s="12"/>
      <c r="H17" s="12"/>
      <c r="I17" s="12"/>
      <c r="J17" s="12"/>
      <c r="K17" s="12"/>
    </row>
    <row r="18" spans="1:11" x14ac:dyDescent="0.4">
      <c r="A18" s="22">
        <v>13</v>
      </c>
      <c r="B18" s="22" t="str">
        <f>'1 Facts'!C18</f>
        <v>Yes</v>
      </c>
      <c r="C18" s="11" t="str">
        <f>IF('1 Facts'!D18="","",'1 Facts'!D18)</f>
        <v>Spa and wellness</v>
      </c>
      <c r="D18" s="22" t="str">
        <f>IF('1 Facts'!E18="","",'1 Facts'!E18)</f>
        <v/>
      </c>
      <c r="E18" s="12"/>
      <c r="F18" s="12"/>
      <c r="G18" s="12"/>
      <c r="H18" s="12"/>
      <c r="I18" s="12"/>
      <c r="J18" s="12"/>
      <c r="K18" s="12"/>
    </row>
    <row r="19" spans="1:11" x14ac:dyDescent="0.4">
      <c r="A19" s="22">
        <v>14</v>
      </c>
      <c r="B19" s="22" t="str">
        <f>'1 Facts'!C19</f>
        <v>Yes</v>
      </c>
      <c r="C19" s="11" t="str">
        <f>IF('1 Facts'!D19="","",'1 Facts'!D19)</f>
        <v>Pool: indoor or outdoor, seasonal or all year</v>
      </c>
      <c r="D19" s="22" t="str">
        <f>IF('1 Facts'!E19="","",'1 Facts'!E19)</f>
        <v/>
      </c>
      <c r="E19" s="12"/>
      <c r="F19" s="12"/>
      <c r="G19" s="12"/>
      <c r="H19" s="12"/>
      <c r="I19" s="12"/>
      <c r="J19" s="12"/>
      <c r="K19" s="12"/>
    </row>
    <row r="20" spans="1:11" x14ac:dyDescent="0.4">
      <c r="A20" s="22">
        <v>15</v>
      </c>
      <c r="B20" s="22" t="str">
        <f>'1 Facts'!C20</f>
        <v>No</v>
      </c>
      <c r="C20" s="11" t="str">
        <f>IF('1 Facts'!D20="","",'1 Facts'!D20)</f>
        <v>Meeting and event space</v>
      </c>
      <c r="D20" s="22" t="str">
        <f>IF('1 Facts'!E20="","",'1 Facts'!E20)</f>
        <v/>
      </c>
      <c r="E20" s="12"/>
      <c r="F20" s="12"/>
      <c r="G20" s="12"/>
      <c r="H20" s="12"/>
      <c r="I20" s="12"/>
      <c r="J20" s="12"/>
      <c r="K20" s="12"/>
    </row>
    <row r="21" spans="1:11" x14ac:dyDescent="0.4">
      <c r="A21" s="22">
        <v>16</v>
      </c>
      <c r="B21" s="22" t="str">
        <f>'1 Facts'!C21</f>
        <v>No</v>
      </c>
      <c r="C21" s="11" t="str">
        <f>IF('1 Facts'!D21="","",'1 Facts'!D21)</f>
        <v>Family facilities</v>
      </c>
      <c r="D21" s="22" t="str">
        <f>IF('1 Facts'!E21="","",'1 Facts'!E21)</f>
        <v/>
      </c>
      <c r="E21" s="12"/>
      <c r="F21" s="12"/>
      <c r="G21" s="12"/>
      <c r="H21" s="12"/>
      <c r="I21" s="12"/>
      <c r="J21" s="12"/>
      <c r="K21" s="12"/>
    </row>
    <row r="22" spans="1:11" x14ac:dyDescent="0.4">
      <c r="A22" s="22">
        <v>17</v>
      </c>
      <c r="B22" s="22" t="str">
        <f>'1 Facts'!C22</f>
        <v>Yes</v>
      </c>
      <c r="C22" s="11" t="str">
        <f>IF('1 Facts'!D22="","",'1 Facts'!D22)</f>
        <v>Parking: where, and the price</v>
      </c>
      <c r="D22" s="22" t="str">
        <f>IF('1 Facts'!E22="","",'1 Facts'!E22)</f>
        <v/>
      </c>
      <c r="E22" s="12"/>
      <c r="F22" s="12"/>
      <c r="G22" s="12"/>
      <c r="H22" s="12"/>
      <c r="I22" s="12"/>
      <c r="J22" s="12"/>
      <c r="K22" s="12"/>
    </row>
    <row r="23" spans="1:11" ht="24.9" x14ac:dyDescent="0.4">
      <c r="A23" s="22">
        <v>18</v>
      </c>
      <c r="B23" s="22" t="str">
        <f>'1 Facts'!C23</f>
        <v>Yes</v>
      </c>
      <c r="C23" s="11" t="str">
        <f>IF('1 Facts'!D23="","",'1 Facts'!D23)</f>
        <v>Airport transfer: on request or scheduled, and the price</v>
      </c>
      <c r="D23" s="22" t="str">
        <f>IF('1 Facts'!E23="","",'1 Facts'!E23)</f>
        <v/>
      </c>
      <c r="E23" s="12"/>
      <c r="F23" s="12"/>
      <c r="G23" s="12"/>
      <c r="H23" s="12"/>
      <c r="I23" s="12"/>
      <c r="J23" s="12"/>
      <c r="K23" s="12"/>
    </row>
    <row r="24" spans="1:11" x14ac:dyDescent="0.4">
      <c r="A24" s="22">
        <v>19</v>
      </c>
      <c r="B24" s="22" t="str">
        <f>'1 Facts'!C24</f>
        <v>Yes</v>
      </c>
      <c r="C24" s="11" t="str">
        <f>IF('1 Facts'!D24="","",'1 Facts'!D24)</f>
        <v>Check-in and check-out times</v>
      </c>
      <c r="D24" s="22" t="str">
        <f>IF('1 Facts'!E24="","",'1 Facts'!E24)</f>
        <v/>
      </c>
      <c r="E24" s="12"/>
      <c r="F24" s="12"/>
      <c r="G24" s="12"/>
      <c r="H24" s="12"/>
      <c r="I24" s="12"/>
      <c r="J24" s="12"/>
      <c r="K24" s="12"/>
    </row>
    <row r="25" spans="1:11" x14ac:dyDescent="0.4">
      <c r="A25" s="22">
        <v>20</v>
      </c>
      <c r="B25" s="22" t="str">
        <f>'1 Facts'!C25</f>
        <v>Yes</v>
      </c>
      <c r="C25" s="11" t="str">
        <f>IF('1 Facts'!D25="","",'1 Facts'!D25)</f>
        <v>Pet policy and fee</v>
      </c>
      <c r="D25" s="22" t="str">
        <f>IF('1 Facts'!E25="","",'1 Facts'!E25)</f>
        <v/>
      </c>
      <c r="E25" s="12"/>
      <c r="F25" s="12"/>
      <c r="G25" s="12"/>
      <c r="H25" s="12"/>
      <c r="I25" s="12"/>
      <c r="J25" s="12"/>
      <c r="K25" s="12"/>
    </row>
    <row r="26" spans="1:11" x14ac:dyDescent="0.4">
      <c r="A26" s="22">
        <v>21</v>
      </c>
      <c r="B26" s="22" t="str">
        <f>'1 Facts'!C26</f>
        <v>No</v>
      </c>
      <c r="C26" s="11" t="str">
        <f>IF('1 Facts'!D26="","",'1 Facts'!D26)</f>
        <v>Sustainability claims and certificates</v>
      </c>
      <c r="D26" s="22" t="str">
        <f>IF('1 Facts'!E26="","",'1 Facts'!E26)</f>
        <v/>
      </c>
      <c r="E26" s="12"/>
      <c r="F26" s="12"/>
      <c r="G26" s="12"/>
      <c r="H26" s="12"/>
      <c r="I26" s="12"/>
      <c r="J26" s="12"/>
      <c r="K26" s="12"/>
    </row>
    <row r="27" spans="1:11" x14ac:dyDescent="0.4">
      <c r="A27" s="22">
        <v>22</v>
      </c>
      <c r="B27" s="22" t="str">
        <f>'1 Facts'!C27</f>
        <v>No</v>
      </c>
      <c r="C27" s="11" t="str">
        <f>IF('1 Facts'!D27="","",'1 Facts'!D27)</f>
        <v>Year opened and last major renovation</v>
      </c>
      <c r="D27" s="22" t="str">
        <f>IF('1 Facts'!E27="","",'1 Facts'!E27)</f>
        <v/>
      </c>
      <c r="E27" s="12"/>
      <c r="F27" s="12"/>
      <c r="G27" s="12"/>
      <c r="H27" s="12"/>
      <c r="I27" s="12"/>
      <c r="J27" s="12"/>
      <c r="K27" s="12"/>
    </row>
    <row r="28" spans="1:11" x14ac:dyDescent="0.4">
      <c r="A28" s="22">
        <v>23</v>
      </c>
      <c r="B28" s="22" t="str">
        <f>'1 Facts'!C28</f>
        <v>No</v>
      </c>
      <c r="C28" s="11" t="str">
        <f>IF('1 Facts'!D28="","",'1 Facts'!D28)</f>
        <v>Phone, email and website address</v>
      </c>
      <c r="D28" s="22" t="str">
        <f>IF('1 Facts'!E28="","",'1 Facts'!E28)</f>
        <v/>
      </c>
      <c r="E28" s="12"/>
      <c r="F28" s="12"/>
      <c r="G28" s="12"/>
      <c r="H28" s="12"/>
      <c r="I28" s="12"/>
      <c r="J28" s="12"/>
      <c r="K28" s="12"/>
    </row>
    <row r="29" spans="1:11" x14ac:dyDescent="0.4">
      <c r="A29" s="22">
        <v>24</v>
      </c>
      <c r="B29" s="22" t="str">
        <f>'1 Facts'!C29</f>
        <v>No</v>
      </c>
      <c r="C29" s="11" t="str">
        <f>IF('1 Facts'!D29="","",'1 Facts'!D29)</f>
        <v/>
      </c>
      <c r="D29" s="22" t="str">
        <f>IF('1 Facts'!E29="","",'1 Facts'!E29)</f>
        <v/>
      </c>
      <c r="E29" s="12"/>
      <c r="F29" s="12"/>
      <c r="G29" s="12"/>
      <c r="H29" s="12"/>
      <c r="I29" s="12"/>
      <c r="J29" s="12"/>
      <c r="K29" s="12"/>
    </row>
    <row r="30" spans="1:11" x14ac:dyDescent="0.4">
      <c r="A30" s="22">
        <v>25</v>
      </c>
      <c r="B30" s="22" t="str">
        <f>'1 Facts'!C30</f>
        <v>No</v>
      </c>
      <c r="C30" s="11" t="str">
        <f>IF('1 Facts'!D30="","",'1 Facts'!D30)</f>
        <v/>
      </c>
      <c r="D30" s="22" t="str">
        <f>IF('1 Facts'!E30="","",'1 Facts'!E30)</f>
        <v/>
      </c>
      <c r="E30" s="12"/>
      <c r="F30" s="12"/>
      <c r="G30" s="12"/>
      <c r="H30" s="12"/>
      <c r="I30" s="12"/>
      <c r="J30" s="12"/>
      <c r="K30" s="12"/>
    </row>
    <row r="31" spans="1:11" x14ac:dyDescent="0.4">
      <c r="A31" s="22">
        <v>26</v>
      </c>
      <c r="B31" s="22" t="str">
        <f>'1 Facts'!C31</f>
        <v>No</v>
      </c>
      <c r="C31" s="11" t="str">
        <f>IF('1 Facts'!D31="","",'1 Facts'!D31)</f>
        <v/>
      </c>
      <c r="D31" s="22" t="str">
        <f>IF('1 Facts'!E31="","",'1 Facts'!E31)</f>
        <v/>
      </c>
      <c r="E31" s="12"/>
      <c r="F31" s="12"/>
      <c r="G31" s="12"/>
      <c r="H31" s="12"/>
      <c r="I31" s="12"/>
      <c r="J31" s="12"/>
      <c r="K31" s="12"/>
    </row>
    <row r="32" spans="1:11" x14ac:dyDescent="0.4">
      <c r="A32" s="22">
        <v>27</v>
      </c>
      <c r="B32" s="22" t="str">
        <f>'1 Facts'!C32</f>
        <v>No</v>
      </c>
      <c r="C32" s="11" t="str">
        <f>IF('1 Facts'!D32="","",'1 Facts'!D32)</f>
        <v/>
      </c>
      <c r="D32" s="22" t="str">
        <f>IF('1 Facts'!E32="","",'1 Facts'!E32)</f>
        <v/>
      </c>
      <c r="E32" s="12"/>
      <c r="F32" s="12"/>
      <c r="G32" s="12"/>
      <c r="H32" s="12"/>
      <c r="I32" s="12"/>
      <c r="J32" s="12"/>
      <c r="K32" s="12"/>
    </row>
    <row r="33" spans="1:11" x14ac:dyDescent="0.4">
      <c r="A33" s="22">
        <v>28</v>
      </c>
      <c r="B33" s="22" t="str">
        <f>'1 Facts'!C33</f>
        <v>No</v>
      </c>
      <c r="C33" s="11" t="str">
        <f>IF('1 Facts'!D33="","",'1 Facts'!D33)</f>
        <v/>
      </c>
      <c r="D33" s="22" t="str">
        <f>IF('1 Facts'!E33="","",'1 Facts'!E33)</f>
        <v/>
      </c>
      <c r="E33" s="12"/>
      <c r="F33" s="12"/>
      <c r="G33" s="12"/>
      <c r="H33" s="12"/>
      <c r="I33" s="12"/>
      <c r="J33" s="12"/>
      <c r="K33" s="12"/>
    </row>
    <row r="34" spans="1:11" x14ac:dyDescent="0.4">
      <c r="A34" s="22">
        <v>29</v>
      </c>
      <c r="B34" s="22" t="str">
        <f>'1 Facts'!C34</f>
        <v>No</v>
      </c>
      <c r="C34" s="11" t="str">
        <f>IF('1 Facts'!D34="","",'1 Facts'!D34)</f>
        <v/>
      </c>
      <c r="D34" s="22" t="str">
        <f>IF('1 Facts'!E34="","",'1 Facts'!E34)</f>
        <v/>
      </c>
      <c r="E34" s="12"/>
      <c r="F34" s="12"/>
      <c r="G34" s="12"/>
      <c r="H34" s="12"/>
      <c r="I34" s="12"/>
      <c r="J34" s="12"/>
      <c r="K34" s="12"/>
    </row>
    <row r="35" spans="1:11" x14ac:dyDescent="0.4">
      <c r="A35" s="22">
        <v>30</v>
      </c>
      <c r="B35" s="22" t="str">
        <f>'1 Facts'!C35</f>
        <v>No</v>
      </c>
      <c r="C35" s="11" t="str">
        <f>IF('1 Facts'!D35="","",'1 Facts'!D35)</f>
        <v/>
      </c>
      <c r="D35" s="22" t="str">
        <f>IF('1 Facts'!E35="","",'1 Facts'!E35)</f>
        <v/>
      </c>
      <c r="E35" s="12"/>
      <c r="F35" s="12"/>
      <c r="G35" s="12"/>
      <c r="H35" s="12"/>
      <c r="I35" s="12"/>
      <c r="J35" s="12"/>
      <c r="K35" s="12"/>
    </row>
    <row r="37" spans="1:11" x14ac:dyDescent="0.4">
      <c r="C37" s="18" t="s">
        <v>170</v>
      </c>
    </row>
    <row r="38" spans="1:11" x14ac:dyDescent="0.4">
      <c r="C38" s="18" t="s">
        <v>171</v>
      </c>
    </row>
  </sheetData>
  <conditionalFormatting sqref="A6:K35">
    <cfRule type="expression" dxfId="5" priority="2">
      <formula>AND(CheckType="Quick",$B6="No")</formula>
    </cfRule>
  </conditionalFormatting>
  <conditionalFormatting sqref="E6:J35">
    <cfRule type="cellIs" dxfId="4" priority="4" operator="equal">
      <formula>"Matches"</formula>
    </cfRule>
    <cfRule type="cellIs" dxfId="3" priority="5" operator="equal">
      <formula>"Incomplete"</formula>
    </cfRule>
    <cfRule type="cellIs" dxfId="2" priority="6" operator="equal">
      <formula>"Contradicts"</formula>
    </cfRule>
    <cfRule type="cellIs" dxfId="1" priority="7" operator="equal">
      <formula>"Not listed"</formula>
    </cfRule>
  </conditionalFormatting>
  <conditionalFormatting sqref="I6:J35">
    <cfRule type="expression" dxfId="0" priority="3">
      <formula>CheckType="Quick"</formula>
    </cfRule>
  </conditionalFormatting>
  <dataValidations count="1">
    <dataValidation type="list" allowBlank="1" sqref="E6:J35" xr:uid="{00000000-0002-0000-0300-000000000000}">
      <formula1>"Matches,Incomplete,Contradicts,Not listed"</formula1>
      <formula2>0</formula2>
    </dataValidation>
  </dataValidations>
  <pageMargins left="0.75" right="0.75" top="1" bottom="1" header="0.511811023622047" footer="0.511811023622047"/>
  <pageSetup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C1929"/>
    <pageSetUpPr fitToPage="1"/>
  </sheetPr>
  <dimension ref="A1:I62"/>
  <sheetViews>
    <sheetView showGridLines="0" zoomScaleNormal="100" workbookViewId="0">
      <pane ySplit="5" topLeftCell="A6" activePane="bottomLeft" state="frozen"/>
      <selection pane="bottomLeft"/>
    </sheetView>
  </sheetViews>
  <sheetFormatPr defaultColWidth="8.69140625" defaultRowHeight="14.6" x14ac:dyDescent="0.4"/>
  <cols>
    <col min="1" max="1" width="5" customWidth="1"/>
    <col min="2" max="2" width="50" customWidth="1"/>
    <col min="3" max="3" width="24" customWidth="1"/>
    <col min="4" max="4" width="15" customWidth="1"/>
    <col min="5" max="5" width="26" customWidth="1"/>
    <col min="6" max="7" width="12" customWidth="1"/>
    <col min="8" max="8" width="30" customWidth="1"/>
    <col min="9" max="9" width="5" hidden="1" customWidth="1"/>
  </cols>
  <sheetData>
    <row r="1" spans="1:9" ht="19.3" x14ac:dyDescent="0.5">
      <c r="A1" s="19" t="s">
        <v>172</v>
      </c>
    </row>
    <row r="2" spans="1:9" x14ac:dyDescent="0.4">
      <c r="A2" s="20" t="s">
        <v>173</v>
      </c>
    </row>
    <row r="3" spans="1:9" x14ac:dyDescent="0.4">
      <c r="A3" s="18" t="s">
        <v>174</v>
      </c>
    </row>
    <row r="5" spans="1:9" ht="30" customHeight="1" x14ac:dyDescent="0.4">
      <c r="A5" s="21" t="s">
        <v>94</v>
      </c>
      <c r="B5" s="21" t="s">
        <v>175</v>
      </c>
      <c r="C5" s="21" t="s">
        <v>176</v>
      </c>
      <c r="D5" s="21" t="s">
        <v>177</v>
      </c>
      <c r="E5" s="21" t="s">
        <v>178</v>
      </c>
      <c r="F5" s="21" t="s">
        <v>179</v>
      </c>
      <c r="G5" s="21" t="s">
        <v>180</v>
      </c>
      <c r="H5" s="21" t="s">
        <v>181</v>
      </c>
      <c r="I5" s="21" t="s">
        <v>182</v>
      </c>
    </row>
    <row r="6" spans="1:9" x14ac:dyDescent="0.4">
      <c r="A6" s="22">
        <v>1</v>
      </c>
      <c r="B6" s="12"/>
      <c r="C6" s="12"/>
      <c r="D6" s="12"/>
      <c r="E6" s="12"/>
      <c r="F6" s="14"/>
      <c r="G6" s="12"/>
      <c r="H6" s="12"/>
      <c r="I6" s="23" t="str">
        <f>IF(AND(D6="Correct now",G6&lt;&gt;"Done",B6&lt;&gt;""),COUNTIFS(D$6:D6,"Correct now",G$6:G6,"&lt;&gt;Done",B$6:B6,"&lt;&gt;"),"")</f>
        <v/>
      </c>
    </row>
    <row r="7" spans="1:9" x14ac:dyDescent="0.4">
      <c r="A7" s="22">
        <v>2</v>
      </c>
      <c r="B7" s="12"/>
      <c r="C7" s="12"/>
      <c r="D7" s="12"/>
      <c r="E7" s="12"/>
      <c r="F7" s="14"/>
      <c r="G7" s="12"/>
      <c r="H7" s="12"/>
      <c r="I7" s="23" t="str">
        <f>IF(AND(D7="Correct now",G7&lt;&gt;"Done",B7&lt;&gt;""),COUNTIFS(D$6:D7,"Correct now",G$6:G7,"&lt;&gt;Done",B$6:B7,"&lt;&gt;"),"")</f>
        <v/>
      </c>
    </row>
    <row r="8" spans="1:9" x14ac:dyDescent="0.4">
      <c r="A8" s="22">
        <v>3</v>
      </c>
      <c r="B8" s="12"/>
      <c r="C8" s="12"/>
      <c r="D8" s="12"/>
      <c r="E8" s="12"/>
      <c r="F8" s="14"/>
      <c r="G8" s="12"/>
      <c r="H8" s="12"/>
      <c r="I8" s="23" t="str">
        <f>IF(AND(D8="Correct now",G8&lt;&gt;"Done",B8&lt;&gt;""),COUNTIFS(D$6:D8,"Correct now",G$6:G8,"&lt;&gt;Done",B$6:B8,"&lt;&gt;"),"")</f>
        <v/>
      </c>
    </row>
    <row r="9" spans="1:9" x14ac:dyDescent="0.4">
      <c r="A9" s="22">
        <v>4</v>
      </c>
      <c r="B9" s="12"/>
      <c r="C9" s="12"/>
      <c r="D9" s="12"/>
      <c r="E9" s="12"/>
      <c r="F9" s="14"/>
      <c r="G9" s="12"/>
      <c r="H9" s="12"/>
      <c r="I9" s="23" t="str">
        <f>IF(AND(D9="Correct now",G9&lt;&gt;"Done",B9&lt;&gt;""),COUNTIFS(D$6:D9,"Correct now",G$6:G9,"&lt;&gt;Done",B$6:B9,"&lt;&gt;"),"")</f>
        <v/>
      </c>
    </row>
    <row r="10" spans="1:9" x14ac:dyDescent="0.4">
      <c r="A10" s="22">
        <v>5</v>
      </c>
      <c r="B10" s="12"/>
      <c r="C10" s="12"/>
      <c r="D10" s="12"/>
      <c r="E10" s="12"/>
      <c r="F10" s="14"/>
      <c r="G10" s="12"/>
      <c r="H10" s="12"/>
      <c r="I10" s="23" t="str">
        <f>IF(AND(D10="Correct now",G10&lt;&gt;"Done",B10&lt;&gt;""),COUNTIFS(D$6:D10,"Correct now",G$6:G10,"&lt;&gt;Done",B$6:B10,"&lt;&gt;"),"")</f>
        <v/>
      </c>
    </row>
    <row r="11" spans="1:9" x14ac:dyDescent="0.4">
      <c r="A11" s="22">
        <v>6</v>
      </c>
      <c r="B11" s="12"/>
      <c r="C11" s="12"/>
      <c r="D11" s="12"/>
      <c r="E11" s="12"/>
      <c r="F11" s="14"/>
      <c r="G11" s="12"/>
      <c r="H11" s="12"/>
      <c r="I11" s="23" t="str">
        <f>IF(AND(D11="Correct now",G11&lt;&gt;"Done",B11&lt;&gt;""),COUNTIFS(D$6:D11,"Correct now",G$6:G11,"&lt;&gt;Done",B$6:B11,"&lt;&gt;"),"")</f>
        <v/>
      </c>
    </row>
    <row r="12" spans="1:9" x14ac:dyDescent="0.4">
      <c r="A12" s="22">
        <v>7</v>
      </c>
      <c r="B12" s="12"/>
      <c r="C12" s="12"/>
      <c r="D12" s="12"/>
      <c r="E12" s="12"/>
      <c r="F12" s="14"/>
      <c r="G12" s="12"/>
      <c r="H12" s="12"/>
      <c r="I12" s="23" t="str">
        <f>IF(AND(D12="Correct now",G12&lt;&gt;"Done",B12&lt;&gt;""),COUNTIFS(D$6:D12,"Correct now",G$6:G12,"&lt;&gt;Done",B$6:B12,"&lt;&gt;"),"")</f>
        <v/>
      </c>
    </row>
    <row r="13" spans="1:9" x14ac:dyDescent="0.4">
      <c r="A13" s="22">
        <v>8</v>
      </c>
      <c r="B13" s="12"/>
      <c r="C13" s="12"/>
      <c r="D13" s="12"/>
      <c r="E13" s="12"/>
      <c r="F13" s="14"/>
      <c r="G13" s="12"/>
      <c r="H13" s="12"/>
      <c r="I13" s="23" t="str">
        <f>IF(AND(D13="Correct now",G13&lt;&gt;"Done",B13&lt;&gt;""),COUNTIFS(D$6:D13,"Correct now",G$6:G13,"&lt;&gt;Done",B$6:B13,"&lt;&gt;"),"")</f>
        <v/>
      </c>
    </row>
    <row r="14" spans="1:9" x14ac:dyDescent="0.4">
      <c r="A14" s="22">
        <v>9</v>
      </c>
      <c r="B14" s="12"/>
      <c r="C14" s="12"/>
      <c r="D14" s="12"/>
      <c r="E14" s="12"/>
      <c r="F14" s="14"/>
      <c r="G14" s="12"/>
      <c r="H14" s="12"/>
      <c r="I14" s="23" t="str">
        <f>IF(AND(D14="Correct now",G14&lt;&gt;"Done",B14&lt;&gt;""),COUNTIFS(D$6:D14,"Correct now",G$6:G14,"&lt;&gt;Done",B$6:B14,"&lt;&gt;"),"")</f>
        <v/>
      </c>
    </row>
    <row r="15" spans="1:9" x14ac:dyDescent="0.4">
      <c r="A15" s="22">
        <v>10</v>
      </c>
      <c r="B15" s="12"/>
      <c r="C15" s="12"/>
      <c r="D15" s="12"/>
      <c r="E15" s="12"/>
      <c r="F15" s="14"/>
      <c r="G15" s="12"/>
      <c r="H15" s="12"/>
      <c r="I15" s="23" t="str">
        <f>IF(AND(D15="Correct now",G15&lt;&gt;"Done",B15&lt;&gt;""),COUNTIFS(D$6:D15,"Correct now",G$6:G15,"&lt;&gt;Done",B$6:B15,"&lt;&gt;"),"")</f>
        <v/>
      </c>
    </row>
    <row r="16" spans="1:9" x14ac:dyDescent="0.4">
      <c r="A16" s="22">
        <v>11</v>
      </c>
      <c r="B16" s="12"/>
      <c r="C16" s="12"/>
      <c r="D16" s="12"/>
      <c r="E16" s="12"/>
      <c r="F16" s="14"/>
      <c r="G16" s="12"/>
      <c r="H16" s="12"/>
      <c r="I16" s="23" t="str">
        <f>IF(AND(D16="Correct now",G16&lt;&gt;"Done",B16&lt;&gt;""),COUNTIFS(D$6:D16,"Correct now",G$6:G16,"&lt;&gt;Done",B$6:B16,"&lt;&gt;"),"")</f>
        <v/>
      </c>
    </row>
    <row r="17" spans="1:9" x14ac:dyDescent="0.4">
      <c r="A17" s="22">
        <v>12</v>
      </c>
      <c r="B17" s="12"/>
      <c r="C17" s="12"/>
      <c r="D17" s="12"/>
      <c r="E17" s="12"/>
      <c r="F17" s="14"/>
      <c r="G17" s="12"/>
      <c r="H17" s="12"/>
      <c r="I17" s="23" t="str">
        <f>IF(AND(D17="Correct now",G17&lt;&gt;"Done",B17&lt;&gt;""),COUNTIFS(D$6:D17,"Correct now",G$6:G17,"&lt;&gt;Done",B$6:B17,"&lt;&gt;"),"")</f>
        <v/>
      </c>
    </row>
    <row r="18" spans="1:9" x14ac:dyDescent="0.4">
      <c r="A18" s="22">
        <v>13</v>
      </c>
      <c r="B18" s="12"/>
      <c r="C18" s="12"/>
      <c r="D18" s="12"/>
      <c r="E18" s="12"/>
      <c r="F18" s="14"/>
      <c r="G18" s="12"/>
      <c r="H18" s="12"/>
      <c r="I18" s="23" t="str">
        <f>IF(AND(D18="Correct now",G18&lt;&gt;"Done",B18&lt;&gt;""),COUNTIFS(D$6:D18,"Correct now",G$6:G18,"&lt;&gt;Done",B$6:B18,"&lt;&gt;"),"")</f>
        <v/>
      </c>
    </row>
    <row r="19" spans="1:9" x14ac:dyDescent="0.4">
      <c r="A19" s="22">
        <v>14</v>
      </c>
      <c r="B19" s="12"/>
      <c r="C19" s="12"/>
      <c r="D19" s="12"/>
      <c r="E19" s="12"/>
      <c r="F19" s="14"/>
      <c r="G19" s="12"/>
      <c r="H19" s="12"/>
      <c r="I19" s="23" t="str">
        <f>IF(AND(D19="Correct now",G19&lt;&gt;"Done",B19&lt;&gt;""),COUNTIFS(D$6:D19,"Correct now",G$6:G19,"&lt;&gt;Done",B$6:B19,"&lt;&gt;"),"")</f>
        <v/>
      </c>
    </row>
    <row r="20" spans="1:9" x14ac:dyDescent="0.4">
      <c r="A20" s="22">
        <v>15</v>
      </c>
      <c r="B20" s="12"/>
      <c r="C20" s="12"/>
      <c r="D20" s="12"/>
      <c r="E20" s="12"/>
      <c r="F20" s="14"/>
      <c r="G20" s="12"/>
      <c r="H20" s="12"/>
      <c r="I20" s="23" t="str">
        <f>IF(AND(D20="Correct now",G20&lt;&gt;"Done",B20&lt;&gt;""),COUNTIFS(D$6:D20,"Correct now",G$6:G20,"&lt;&gt;Done",B$6:B20,"&lt;&gt;"),"")</f>
        <v/>
      </c>
    </row>
    <row r="21" spans="1:9" x14ac:dyDescent="0.4">
      <c r="A21" s="22">
        <v>16</v>
      </c>
      <c r="B21" s="12"/>
      <c r="C21" s="12"/>
      <c r="D21" s="12"/>
      <c r="E21" s="12"/>
      <c r="F21" s="14"/>
      <c r="G21" s="12"/>
      <c r="H21" s="12"/>
      <c r="I21" s="23" t="str">
        <f>IF(AND(D21="Correct now",G21&lt;&gt;"Done",B21&lt;&gt;""),COUNTIFS(D$6:D21,"Correct now",G$6:G21,"&lt;&gt;Done",B$6:B21,"&lt;&gt;"),"")</f>
        <v/>
      </c>
    </row>
    <row r="22" spans="1:9" x14ac:dyDescent="0.4">
      <c r="A22" s="22">
        <v>17</v>
      </c>
      <c r="B22" s="12"/>
      <c r="C22" s="12"/>
      <c r="D22" s="12"/>
      <c r="E22" s="12"/>
      <c r="F22" s="14"/>
      <c r="G22" s="12"/>
      <c r="H22" s="12"/>
      <c r="I22" s="23" t="str">
        <f>IF(AND(D22="Correct now",G22&lt;&gt;"Done",B22&lt;&gt;""),COUNTIFS(D$6:D22,"Correct now",G$6:G22,"&lt;&gt;Done",B$6:B22,"&lt;&gt;"),"")</f>
        <v/>
      </c>
    </row>
    <row r="23" spans="1:9" x14ac:dyDescent="0.4">
      <c r="A23" s="22">
        <v>18</v>
      </c>
      <c r="B23" s="12"/>
      <c r="C23" s="12"/>
      <c r="D23" s="12"/>
      <c r="E23" s="12"/>
      <c r="F23" s="14"/>
      <c r="G23" s="12"/>
      <c r="H23" s="12"/>
      <c r="I23" s="23" t="str">
        <f>IF(AND(D23="Correct now",G23&lt;&gt;"Done",B23&lt;&gt;""),COUNTIFS(D$6:D23,"Correct now",G$6:G23,"&lt;&gt;Done",B$6:B23,"&lt;&gt;"),"")</f>
        <v/>
      </c>
    </row>
    <row r="24" spans="1:9" x14ac:dyDescent="0.4">
      <c r="A24" s="22">
        <v>19</v>
      </c>
      <c r="B24" s="12"/>
      <c r="C24" s="12"/>
      <c r="D24" s="12"/>
      <c r="E24" s="12"/>
      <c r="F24" s="14"/>
      <c r="G24" s="12"/>
      <c r="H24" s="12"/>
      <c r="I24" s="23" t="str">
        <f>IF(AND(D24="Correct now",G24&lt;&gt;"Done",B24&lt;&gt;""),COUNTIFS(D$6:D24,"Correct now",G$6:G24,"&lt;&gt;Done",B$6:B24,"&lt;&gt;"),"")</f>
        <v/>
      </c>
    </row>
    <row r="25" spans="1:9" x14ac:dyDescent="0.4">
      <c r="A25" s="22">
        <v>20</v>
      </c>
      <c r="B25" s="12"/>
      <c r="C25" s="12"/>
      <c r="D25" s="12"/>
      <c r="E25" s="12"/>
      <c r="F25" s="14"/>
      <c r="G25" s="12"/>
      <c r="H25" s="12"/>
      <c r="I25" s="23" t="str">
        <f>IF(AND(D25="Correct now",G25&lt;&gt;"Done",B25&lt;&gt;""),COUNTIFS(D$6:D25,"Correct now",G$6:G25,"&lt;&gt;Done",B$6:B25,"&lt;&gt;"),"")</f>
        <v/>
      </c>
    </row>
    <row r="26" spans="1:9" x14ac:dyDescent="0.4">
      <c r="A26" s="22">
        <v>21</v>
      </c>
      <c r="B26" s="12"/>
      <c r="C26" s="12"/>
      <c r="D26" s="12"/>
      <c r="E26" s="12"/>
      <c r="F26" s="14"/>
      <c r="G26" s="12"/>
      <c r="H26" s="12"/>
      <c r="I26" s="23" t="str">
        <f>IF(AND(D26="Correct now",G26&lt;&gt;"Done",B26&lt;&gt;""),COUNTIFS(D$6:D26,"Correct now",G$6:G26,"&lt;&gt;Done",B$6:B26,"&lt;&gt;"),"")</f>
        <v/>
      </c>
    </row>
    <row r="27" spans="1:9" x14ac:dyDescent="0.4">
      <c r="A27" s="22">
        <v>22</v>
      </c>
      <c r="B27" s="12"/>
      <c r="C27" s="12"/>
      <c r="D27" s="12"/>
      <c r="E27" s="12"/>
      <c r="F27" s="14"/>
      <c r="G27" s="12"/>
      <c r="H27" s="12"/>
      <c r="I27" s="23" t="str">
        <f>IF(AND(D27="Correct now",G27&lt;&gt;"Done",B27&lt;&gt;""),COUNTIFS(D$6:D27,"Correct now",G$6:G27,"&lt;&gt;Done",B$6:B27,"&lt;&gt;"),"")</f>
        <v/>
      </c>
    </row>
    <row r="28" spans="1:9" x14ac:dyDescent="0.4">
      <c r="A28" s="22">
        <v>23</v>
      </c>
      <c r="B28" s="12"/>
      <c r="C28" s="12"/>
      <c r="D28" s="12"/>
      <c r="E28" s="12"/>
      <c r="F28" s="14"/>
      <c r="G28" s="12"/>
      <c r="H28" s="12"/>
      <c r="I28" s="23" t="str">
        <f>IF(AND(D28="Correct now",G28&lt;&gt;"Done",B28&lt;&gt;""),COUNTIFS(D$6:D28,"Correct now",G$6:G28,"&lt;&gt;Done",B$6:B28,"&lt;&gt;"),"")</f>
        <v/>
      </c>
    </row>
    <row r="29" spans="1:9" x14ac:dyDescent="0.4">
      <c r="A29" s="22">
        <v>24</v>
      </c>
      <c r="B29" s="12"/>
      <c r="C29" s="12"/>
      <c r="D29" s="12"/>
      <c r="E29" s="12"/>
      <c r="F29" s="14"/>
      <c r="G29" s="12"/>
      <c r="H29" s="12"/>
      <c r="I29" s="23" t="str">
        <f>IF(AND(D29="Correct now",G29&lt;&gt;"Done",B29&lt;&gt;""),COUNTIFS(D$6:D29,"Correct now",G$6:G29,"&lt;&gt;Done",B$6:B29,"&lt;&gt;"),"")</f>
        <v/>
      </c>
    </row>
    <row r="30" spans="1:9" x14ac:dyDescent="0.4">
      <c r="A30" s="22">
        <v>25</v>
      </c>
      <c r="B30" s="12"/>
      <c r="C30" s="12"/>
      <c r="D30" s="12"/>
      <c r="E30" s="12"/>
      <c r="F30" s="14"/>
      <c r="G30" s="12"/>
      <c r="H30" s="12"/>
      <c r="I30" s="23" t="str">
        <f>IF(AND(D30="Correct now",G30&lt;&gt;"Done",B30&lt;&gt;""),COUNTIFS(D$6:D30,"Correct now",G$6:G30,"&lt;&gt;Done",B$6:B30,"&lt;&gt;"),"")</f>
        <v/>
      </c>
    </row>
    <row r="31" spans="1:9" x14ac:dyDescent="0.4">
      <c r="A31" s="22">
        <v>26</v>
      </c>
      <c r="B31" s="12"/>
      <c r="C31" s="12"/>
      <c r="D31" s="12"/>
      <c r="E31" s="12"/>
      <c r="F31" s="14"/>
      <c r="G31" s="12"/>
      <c r="H31" s="12"/>
      <c r="I31" s="23" t="str">
        <f>IF(AND(D31="Correct now",G31&lt;&gt;"Done",B31&lt;&gt;""),COUNTIFS(D$6:D31,"Correct now",G$6:G31,"&lt;&gt;Done",B$6:B31,"&lt;&gt;"),"")</f>
        <v/>
      </c>
    </row>
    <row r="32" spans="1:9" x14ac:dyDescent="0.4">
      <c r="A32" s="22">
        <v>27</v>
      </c>
      <c r="B32" s="12"/>
      <c r="C32" s="12"/>
      <c r="D32" s="12"/>
      <c r="E32" s="12"/>
      <c r="F32" s="14"/>
      <c r="G32" s="12"/>
      <c r="H32" s="12"/>
      <c r="I32" s="23" t="str">
        <f>IF(AND(D32="Correct now",G32&lt;&gt;"Done",B32&lt;&gt;""),COUNTIFS(D$6:D32,"Correct now",G$6:G32,"&lt;&gt;Done",B$6:B32,"&lt;&gt;"),"")</f>
        <v/>
      </c>
    </row>
    <row r="33" spans="1:9" x14ac:dyDescent="0.4">
      <c r="A33" s="22">
        <v>28</v>
      </c>
      <c r="B33" s="12"/>
      <c r="C33" s="12"/>
      <c r="D33" s="12"/>
      <c r="E33" s="12"/>
      <c r="F33" s="14"/>
      <c r="G33" s="12"/>
      <c r="H33" s="12"/>
      <c r="I33" s="23" t="str">
        <f>IF(AND(D33="Correct now",G33&lt;&gt;"Done",B33&lt;&gt;""),COUNTIFS(D$6:D33,"Correct now",G$6:G33,"&lt;&gt;Done",B$6:B33,"&lt;&gt;"),"")</f>
        <v/>
      </c>
    </row>
    <row r="34" spans="1:9" x14ac:dyDescent="0.4">
      <c r="A34" s="22">
        <v>29</v>
      </c>
      <c r="B34" s="12"/>
      <c r="C34" s="12"/>
      <c r="D34" s="12"/>
      <c r="E34" s="12"/>
      <c r="F34" s="14"/>
      <c r="G34" s="12"/>
      <c r="H34" s="12"/>
      <c r="I34" s="23" t="str">
        <f>IF(AND(D34="Correct now",G34&lt;&gt;"Done",B34&lt;&gt;""),COUNTIFS(D$6:D34,"Correct now",G$6:G34,"&lt;&gt;Done",B$6:B34,"&lt;&gt;"),"")</f>
        <v/>
      </c>
    </row>
    <row r="35" spans="1:9" x14ac:dyDescent="0.4">
      <c r="A35" s="22">
        <v>30</v>
      </c>
      <c r="B35" s="12"/>
      <c r="C35" s="12"/>
      <c r="D35" s="12"/>
      <c r="E35" s="12"/>
      <c r="F35" s="14"/>
      <c r="G35" s="12"/>
      <c r="H35" s="12"/>
      <c r="I35" s="23" t="str">
        <f>IF(AND(D35="Correct now",G35&lt;&gt;"Done",B35&lt;&gt;""),COUNTIFS(D$6:D35,"Correct now",G$6:G35,"&lt;&gt;Done",B$6:B35,"&lt;&gt;"),"")</f>
        <v/>
      </c>
    </row>
    <row r="36" spans="1:9" x14ac:dyDescent="0.4">
      <c r="A36" s="22">
        <v>31</v>
      </c>
      <c r="B36" s="12"/>
      <c r="C36" s="12"/>
      <c r="D36" s="12"/>
      <c r="E36" s="12"/>
      <c r="F36" s="14"/>
      <c r="G36" s="12"/>
      <c r="H36" s="12"/>
      <c r="I36" s="23" t="str">
        <f>IF(AND(D36="Correct now",G36&lt;&gt;"Done",B36&lt;&gt;""),COUNTIFS(D$6:D36,"Correct now",G$6:G36,"&lt;&gt;Done",B$6:B36,"&lt;&gt;"),"")</f>
        <v/>
      </c>
    </row>
    <row r="37" spans="1:9" x14ac:dyDescent="0.4">
      <c r="A37" s="22">
        <v>32</v>
      </c>
      <c r="B37" s="12"/>
      <c r="C37" s="12"/>
      <c r="D37" s="12"/>
      <c r="E37" s="12"/>
      <c r="F37" s="14"/>
      <c r="G37" s="12"/>
      <c r="H37" s="12"/>
      <c r="I37" s="23" t="str">
        <f>IF(AND(D37="Correct now",G37&lt;&gt;"Done",B37&lt;&gt;""),COUNTIFS(D$6:D37,"Correct now",G$6:G37,"&lt;&gt;Done",B$6:B37,"&lt;&gt;"),"")</f>
        <v/>
      </c>
    </row>
    <row r="38" spans="1:9" x14ac:dyDescent="0.4">
      <c r="A38" s="22">
        <v>33</v>
      </c>
      <c r="B38" s="12"/>
      <c r="C38" s="12"/>
      <c r="D38" s="12"/>
      <c r="E38" s="12"/>
      <c r="F38" s="14"/>
      <c r="G38" s="12"/>
      <c r="H38" s="12"/>
      <c r="I38" s="23" t="str">
        <f>IF(AND(D38="Correct now",G38&lt;&gt;"Done",B38&lt;&gt;""),COUNTIFS(D$6:D38,"Correct now",G$6:G38,"&lt;&gt;Done",B$6:B38,"&lt;&gt;"),"")</f>
        <v/>
      </c>
    </row>
    <row r="39" spans="1:9" x14ac:dyDescent="0.4">
      <c r="A39" s="22">
        <v>34</v>
      </c>
      <c r="B39" s="12"/>
      <c r="C39" s="12"/>
      <c r="D39" s="12"/>
      <c r="E39" s="12"/>
      <c r="F39" s="14"/>
      <c r="G39" s="12"/>
      <c r="H39" s="12"/>
      <c r="I39" s="23" t="str">
        <f>IF(AND(D39="Correct now",G39&lt;&gt;"Done",B39&lt;&gt;""),COUNTIFS(D$6:D39,"Correct now",G$6:G39,"&lt;&gt;Done",B$6:B39,"&lt;&gt;"),"")</f>
        <v/>
      </c>
    </row>
    <row r="40" spans="1:9" x14ac:dyDescent="0.4">
      <c r="A40" s="22">
        <v>35</v>
      </c>
      <c r="B40" s="12"/>
      <c r="C40" s="12"/>
      <c r="D40" s="12"/>
      <c r="E40" s="12"/>
      <c r="F40" s="14"/>
      <c r="G40" s="12"/>
      <c r="H40" s="12"/>
      <c r="I40" s="23" t="str">
        <f>IF(AND(D40="Correct now",G40&lt;&gt;"Done",B40&lt;&gt;""),COUNTIFS(D$6:D40,"Correct now",G$6:G40,"&lt;&gt;Done",B$6:B40,"&lt;&gt;"),"")</f>
        <v/>
      </c>
    </row>
    <row r="41" spans="1:9" x14ac:dyDescent="0.4">
      <c r="A41" s="22">
        <v>36</v>
      </c>
      <c r="B41" s="12"/>
      <c r="C41" s="12"/>
      <c r="D41" s="12"/>
      <c r="E41" s="12"/>
      <c r="F41" s="14"/>
      <c r="G41" s="12"/>
      <c r="H41" s="12"/>
      <c r="I41" s="23" t="str">
        <f>IF(AND(D41="Correct now",G41&lt;&gt;"Done",B41&lt;&gt;""),COUNTIFS(D$6:D41,"Correct now",G$6:G41,"&lt;&gt;Done",B$6:B41,"&lt;&gt;"),"")</f>
        <v/>
      </c>
    </row>
    <row r="42" spans="1:9" x14ac:dyDescent="0.4">
      <c r="A42" s="22">
        <v>37</v>
      </c>
      <c r="B42" s="12"/>
      <c r="C42" s="12"/>
      <c r="D42" s="12"/>
      <c r="E42" s="12"/>
      <c r="F42" s="14"/>
      <c r="G42" s="12"/>
      <c r="H42" s="12"/>
      <c r="I42" s="23" t="str">
        <f>IF(AND(D42="Correct now",G42&lt;&gt;"Done",B42&lt;&gt;""),COUNTIFS(D$6:D42,"Correct now",G$6:G42,"&lt;&gt;Done",B$6:B42,"&lt;&gt;"),"")</f>
        <v/>
      </c>
    </row>
    <row r="43" spans="1:9" x14ac:dyDescent="0.4">
      <c r="A43" s="22">
        <v>38</v>
      </c>
      <c r="B43" s="12"/>
      <c r="C43" s="12"/>
      <c r="D43" s="12"/>
      <c r="E43" s="12"/>
      <c r="F43" s="14"/>
      <c r="G43" s="12"/>
      <c r="H43" s="12"/>
      <c r="I43" s="23" t="str">
        <f>IF(AND(D43="Correct now",G43&lt;&gt;"Done",B43&lt;&gt;""),COUNTIFS(D$6:D43,"Correct now",G$6:G43,"&lt;&gt;Done",B$6:B43,"&lt;&gt;"),"")</f>
        <v/>
      </c>
    </row>
    <row r="44" spans="1:9" x14ac:dyDescent="0.4">
      <c r="A44" s="22">
        <v>39</v>
      </c>
      <c r="B44" s="12"/>
      <c r="C44" s="12"/>
      <c r="D44" s="12"/>
      <c r="E44" s="12"/>
      <c r="F44" s="14"/>
      <c r="G44" s="12"/>
      <c r="H44" s="12"/>
      <c r="I44" s="23" t="str">
        <f>IF(AND(D44="Correct now",G44&lt;&gt;"Done",B44&lt;&gt;""),COUNTIFS(D$6:D44,"Correct now",G$6:G44,"&lt;&gt;Done",B$6:B44,"&lt;&gt;"),"")</f>
        <v/>
      </c>
    </row>
    <row r="45" spans="1:9" x14ac:dyDescent="0.4">
      <c r="A45" s="22">
        <v>40</v>
      </c>
      <c r="B45" s="12"/>
      <c r="C45" s="12"/>
      <c r="D45" s="12"/>
      <c r="E45" s="12"/>
      <c r="F45" s="14"/>
      <c r="G45" s="12"/>
      <c r="H45" s="12"/>
      <c r="I45" s="23" t="str">
        <f>IF(AND(D45="Correct now",G45&lt;&gt;"Done",B45&lt;&gt;""),COUNTIFS(D$6:D45,"Correct now",G$6:G45,"&lt;&gt;Done",B$6:B45,"&lt;&gt;"),"")</f>
        <v/>
      </c>
    </row>
    <row r="46" spans="1:9" x14ac:dyDescent="0.4">
      <c r="A46" s="22">
        <v>41</v>
      </c>
      <c r="B46" s="12"/>
      <c r="C46" s="12"/>
      <c r="D46" s="12"/>
      <c r="E46" s="12"/>
      <c r="F46" s="14"/>
      <c r="G46" s="12"/>
      <c r="H46" s="12"/>
      <c r="I46" s="23" t="str">
        <f>IF(AND(D46="Correct now",G46&lt;&gt;"Done",B46&lt;&gt;""),COUNTIFS(D$6:D46,"Correct now",G$6:G46,"&lt;&gt;Done",B$6:B46,"&lt;&gt;"),"")</f>
        <v/>
      </c>
    </row>
    <row r="47" spans="1:9" x14ac:dyDescent="0.4">
      <c r="A47" s="22">
        <v>42</v>
      </c>
      <c r="B47" s="12"/>
      <c r="C47" s="12"/>
      <c r="D47" s="12"/>
      <c r="E47" s="12"/>
      <c r="F47" s="14"/>
      <c r="G47" s="12"/>
      <c r="H47" s="12"/>
      <c r="I47" s="23" t="str">
        <f>IF(AND(D47="Correct now",G47&lt;&gt;"Done",B47&lt;&gt;""),COUNTIFS(D$6:D47,"Correct now",G$6:G47,"&lt;&gt;Done",B$6:B47,"&lt;&gt;"),"")</f>
        <v/>
      </c>
    </row>
    <row r="48" spans="1:9" x14ac:dyDescent="0.4">
      <c r="A48" s="22">
        <v>43</v>
      </c>
      <c r="B48" s="12"/>
      <c r="C48" s="12"/>
      <c r="D48" s="12"/>
      <c r="E48" s="12"/>
      <c r="F48" s="14"/>
      <c r="G48" s="12"/>
      <c r="H48" s="12"/>
      <c r="I48" s="23" t="str">
        <f>IF(AND(D48="Correct now",G48&lt;&gt;"Done",B48&lt;&gt;""),COUNTIFS(D$6:D48,"Correct now",G$6:G48,"&lt;&gt;Done",B$6:B48,"&lt;&gt;"),"")</f>
        <v/>
      </c>
    </row>
    <row r="49" spans="1:9" x14ac:dyDescent="0.4">
      <c r="A49" s="22">
        <v>44</v>
      </c>
      <c r="B49" s="12"/>
      <c r="C49" s="12"/>
      <c r="D49" s="12"/>
      <c r="E49" s="12"/>
      <c r="F49" s="14"/>
      <c r="G49" s="12"/>
      <c r="H49" s="12"/>
      <c r="I49" s="23" t="str">
        <f>IF(AND(D49="Correct now",G49&lt;&gt;"Done",B49&lt;&gt;""),COUNTIFS(D$6:D49,"Correct now",G$6:G49,"&lt;&gt;Done",B$6:B49,"&lt;&gt;"),"")</f>
        <v/>
      </c>
    </row>
    <row r="50" spans="1:9" x14ac:dyDescent="0.4">
      <c r="A50" s="22">
        <v>45</v>
      </c>
      <c r="B50" s="12"/>
      <c r="C50" s="12"/>
      <c r="D50" s="12"/>
      <c r="E50" s="12"/>
      <c r="F50" s="14"/>
      <c r="G50" s="12"/>
      <c r="H50" s="12"/>
      <c r="I50" s="23" t="str">
        <f>IF(AND(D50="Correct now",G50&lt;&gt;"Done",B50&lt;&gt;""),COUNTIFS(D$6:D50,"Correct now",G$6:G50,"&lt;&gt;Done",B$6:B50,"&lt;&gt;"),"")</f>
        <v/>
      </c>
    </row>
    <row r="51" spans="1:9" x14ac:dyDescent="0.4">
      <c r="A51" s="22">
        <v>46</v>
      </c>
      <c r="B51" s="12"/>
      <c r="C51" s="12"/>
      <c r="D51" s="12"/>
      <c r="E51" s="12"/>
      <c r="F51" s="14"/>
      <c r="G51" s="12"/>
      <c r="H51" s="12"/>
      <c r="I51" s="23" t="str">
        <f>IF(AND(D51="Correct now",G51&lt;&gt;"Done",B51&lt;&gt;""),COUNTIFS(D$6:D51,"Correct now",G$6:G51,"&lt;&gt;Done",B$6:B51,"&lt;&gt;"),"")</f>
        <v/>
      </c>
    </row>
    <row r="52" spans="1:9" x14ac:dyDescent="0.4">
      <c r="A52" s="22">
        <v>47</v>
      </c>
      <c r="B52" s="12"/>
      <c r="C52" s="12"/>
      <c r="D52" s="12"/>
      <c r="E52" s="12"/>
      <c r="F52" s="14"/>
      <c r="G52" s="12"/>
      <c r="H52" s="12"/>
      <c r="I52" s="23" t="str">
        <f>IF(AND(D52="Correct now",G52&lt;&gt;"Done",B52&lt;&gt;""),COUNTIFS(D$6:D52,"Correct now",G$6:G52,"&lt;&gt;Done",B$6:B52,"&lt;&gt;"),"")</f>
        <v/>
      </c>
    </row>
    <row r="53" spans="1:9" x14ac:dyDescent="0.4">
      <c r="A53" s="22">
        <v>48</v>
      </c>
      <c r="B53" s="12"/>
      <c r="C53" s="12"/>
      <c r="D53" s="12"/>
      <c r="E53" s="12"/>
      <c r="F53" s="14"/>
      <c r="G53" s="12"/>
      <c r="H53" s="12"/>
      <c r="I53" s="23" t="str">
        <f>IF(AND(D53="Correct now",G53&lt;&gt;"Done",B53&lt;&gt;""),COUNTIFS(D$6:D53,"Correct now",G$6:G53,"&lt;&gt;Done",B$6:B53,"&lt;&gt;"),"")</f>
        <v/>
      </c>
    </row>
    <row r="54" spans="1:9" x14ac:dyDescent="0.4">
      <c r="A54" s="22">
        <v>49</v>
      </c>
      <c r="B54" s="12"/>
      <c r="C54" s="12"/>
      <c r="D54" s="12"/>
      <c r="E54" s="12"/>
      <c r="F54" s="14"/>
      <c r="G54" s="12"/>
      <c r="H54" s="12"/>
      <c r="I54" s="23" t="str">
        <f>IF(AND(D54="Correct now",G54&lt;&gt;"Done",B54&lt;&gt;""),COUNTIFS(D$6:D54,"Correct now",G$6:G54,"&lt;&gt;Done",B$6:B54,"&lt;&gt;"),"")</f>
        <v/>
      </c>
    </row>
    <row r="55" spans="1:9" x14ac:dyDescent="0.4">
      <c r="A55" s="22">
        <v>50</v>
      </c>
      <c r="B55" s="12"/>
      <c r="C55" s="12"/>
      <c r="D55" s="12"/>
      <c r="E55" s="12"/>
      <c r="F55" s="14"/>
      <c r="G55" s="12"/>
      <c r="H55" s="12"/>
      <c r="I55" s="23" t="str">
        <f>IF(AND(D55="Correct now",G55&lt;&gt;"Done",B55&lt;&gt;""),COUNTIFS(D$6:D55,"Correct now",G$6:G55,"&lt;&gt;Done",B$6:B55,"&lt;&gt;"),"")</f>
        <v/>
      </c>
    </row>
    <row r="58" spans="1:9" x14ac:dyDescent="0.4">
      <c r="B58" s="9" t="s">
        <v>183</v>
      </c>
    </row>
    <row r="59" spans="1:9" ht="15" customHeight="1" x14ac:dyDescent="0.4">
      <c r="B59" s="16" t="s">
        <v>184</v>
      </c>
      <c r="C59" s="5" t="s">
        <v>185</v>
      </c>
      <c r="D59" s="5"/>
      <c r="E59" s="5"/>
      <c r="F59" s="5"/>
      <c r="G59" s="5"/>
      <c r="H59" s="5"/>
    </row>
    <row r="60" spans="1:9" ht="15" customHeight="1" x14ac:dyDescent="0.4">
      <c r="B60" s="16" t="s">
        <v>186</v>
      </c>
      <c r="C60" s="5" t="s">
        <v>187</v>
      </c>
      <c r="D60" s="5"/>
      <c r="E60" s="5"/>
      <c r="F60" s="5"/>
      <c r="G60" s="5"/>
      <c r="H60" s="5"/>
    </row>
    <row r="61" spans="1:9" ht="23.9" customHeight="1" x14ac:dyDescent="0.4">
      <c r="B61" s="16" t="s">
        <v>188</v>
      </c>
      <c r="C61" s="5" t="s">
        <v>189</v>
      </c>
      <c r="D61" s="5"/>
      <c r="E61" s="5"/>
      <c r="F61" s="5"/>
      <c r="G61" s="5"/>
      <c r="H61" s="5"/>
    </row>
    <row r="62" spans="1:9" ht="15" customHeight="1" x14ac:dyDescent="0.4">
      <c r="B62" s="16" t="s">
        <v>190</v>
      </c>
      <c r="C62" s="5" t="s">
        <v>191</v>
      </c>
      <c r="D62" s="5"/>
      <c r="E62" s="5"/>
      <c r="F62" s="5"/>
      <c r="G62" s="5"/>
      <c r="H62" s="5"/>
    </row>
  </sheetData>
  <mergeCells count="4">
    <mergeCell ref="C59:H59"/>
    <mergeCell ref="C60:H60"/>
    <mergeCell ref="C61:H61"/>
    <mergeCell ref="C62:H62"/>
  </mergeCells>
  <dataValidations count="2">
    <dataValidation type="list" allowBlank="1" sqref="D6:D55" xr:uid="{00000000-0002-0000-0400-000000000000}">
      <formula1>"Correct now,Improve next,Test,Monitor"</formula1>
      <formula2>0</formula2>
    </dataValidation>
    <dataValidation type="list" allowBlank="1" sqref="G6:G55" xr:uid="{00000000-0002-0000-0400-000001000000}">
      <formula1>"Open,In progress,Done,Dropped"</formula1>
      <formula2>0</formula2>
    </dataValidation>
  </dataValidations>
  <pageMargins left="0.75" right="0.75" top="1" bottom="1" header="0.511811023622047" footer="0.511811023622047"/>
  <pageSetup fitToHeight="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B17948"/>
    <pageSetUpPr fitToPage="1"/>
  </sheetPr>
  <dimension ref="B2:H44"/>
  <sheetViews>
    <sheetView showGridLines="0" zoomScaleNormal="100" workbookViewId="0">
      <selection activeCell="C8" sqref="C8:E8"/>
    </sheetView>
  </sheetViews>
  <sheetFormatPr defaultColWidth="8.69140625" defaultRowHeight="14.6" x14ac:dyDescent="0.4"/>
  <cols>
    <col min="1" max="1" width="3" customWidth="1"/>
    <col min="2" max="2" width="40" customWidth="1"/>
    <col min="3" max="8" width="14" customWidth="1"/>
  </cols>
  <sheetData>
    <row r="2" spans="2:5" ht="21.45" x14ac:dyDescent="0.5">
      <c r="B2" s="7" t="s">
        <v>192</v>
      </c>
    </row>
    <row r="3" spans="2:5" x14ac:dyDescent="0.4">
      <c r="B3" s="18" t="s">
        <v>193</v>
      </c>
    </row>
    <row r="5" spans="2:5" x14ac:dyDescent="0.4">
      <c r="B5" s="22" t="s">
        <v>194</v>
      </c>
      <c r="C5" s="3" t="str">
        <f>Hotel</f>
        <v>[your hotel]</v>
      </c>
      <c r="D5" s="3"/>
      <c r="E5" s="3"/>
    </row>
    <row r="6" spans="2:5" x14ac:dyDescent="0.4">
      <c r="B6" s="22" t="s">
        <v>195</v>
      </c>
      <c r="C6" s="5" t="str">
        <f>CheckType</f>
        <v>Quick</v>
      </c>
      <c r="D6" s="5"/>
      <c r="E6" s="5"/>
    </row>
    <row r="7" spans="2:5" x14ac:dyDescent="0.4">
      <c r="B7" s="22" t="s">
        <v>196</v>
      </c>
      <c r="C7" s="2" t="str">
        <f>IF(RunDate="","",RunDate)</f>
        <v/>
      </c>
      <c r="D7" s="2"/>
      <c r="E7" s="2"/>
    </row>
    <row r="8" spans="2:5" x14ac:dyDescent="0.4">
      <c r="B8" s="22" t="s">
        <v>197</v>
      </c>
      <c r="C8" s="5" t="str">
        <f>Runner</f>
        <v>[name and role]</v>
      </c>
      <c r="D8" s="5"/>
      <c r="E8" s="5"/>
    </row>
    <row r="10" spans="2:5" x14ac:dyDescent="0.4">
      <c r="B10" s="15" t="s">
        <v>198</v>
      </c>
    </row>
    <row r="11" spans="2:5" x14ac:dyDescent="0.4">
      <c r="B11" s="22" t="s">
        <v>199</v>
      </c>
      <c r="C11" s="5" t="str">
        <f>IF(CheckType="Quick",COUNTIFS('1 Facts'!C6:C35,"Yes",'1 Facts'!E6:E35,"&lt;&gt;"),COUNTA('1 Facts'!E6:E35))&amp;" of "&amp;IF(CheckType="Quick",COUNTIF('1 Facts'!C6:C35,"Yes"),COUNTA('1 Facts'!D6:D35))</f>
        <v>0 of 12</v>
      </c>
      <c r="D11" s="5"/>
      <c r="E11" s="5"/>
    </row>
    <row r="13" spans="2:5" x14ac:dyDescent="0.4">
      <c r="B13" s="15" t="s">
        <v>200</v>
      </c>
    </row>
    <row r="14" spans="2:5" x14ac:dyDescent="0.4">
      <c r="B14" s="22" t="s">
        <v>201</v>
      </c>
      <c r="C14" s="5">
        <f>COUNTA('2 Ask AI'!G6:G59)</f>
        <v>0</v>
      </c>
      <c r="D14" s="5"/>
      <c r="E14" s="5"/>
    </row>
    <row r="15" spans="2:5" x14ac:dyDescent="0.4">
      <c r="B15" s="22" t="s">
        <v>202</v>
      </c>
      <c r="C15" s="5" t="str">
        <f>COUNTIFS('2 Ask AI'!B6:B59,"Discovery",'2 Ask AI'!G6:G59,"Yes")&amp;" of "&amp;COUNTIFS('2 Ask AI'!B6:B59,"Discovery",'2 Ask AI'!G6:G59,"&lt;&gt;")</f>
        <v>0 of 0</v>
      </c>
      <c r="D15" s="5"/>
      <c r="E15" s="5"/>
    </row>
    <row r="16" spans="2:5" x14ac:dyDescent="0.4">
      <c r="B16" s="22" t="s">
        <v>203</v>
      </c>
      <c r="C16" s="5" t="str">
        <f>COUNTIF('2 Ask AI'!J6:J59,"Yes")&amp;" of "&amp;COUNTA('2 Ask AI'!J6:J59)</f>
        <v>0 of 0</v>
      </c>
      <c r="D16" s="5"/>
      <c r="E16" s="5"/>
    </row>
    <row r="17" spans="2:8" x14ac:dyDescent="0.4">
      <c r="B17" s="22" t="s">
        <v>204</v>
      </c>
      <c r="C17" s="5" t="str">
        <f>IF(COUNT('2 Ask AI'!H6:H59)=0,"n/a",ROUND(AVERAGE('2 Ask AI'!H6:H59),1))</f>
        <v>n/a</v>
      </c>
      <c r="D17" s="5"/>
      <c r="E17" s="5"/>
    </row>
    <row r="18" spans="2:8" x14ac:dyDescent="0.4">
      <c r="B18" s="22" t="s">
        <v>205</v>
      </c>
      <c r="C18" s="5">
        <f>COUNTIF('2 Ask AI'!L6:L59,"No")+COUNTIF('2 Ask AI'!L6:L59,"Partly")</f>
        <v>0</v>
      </c>
      <c r="D18" s="5"/>
      <c r="E18" s="5"/>
    </row>
    <row r="19" spans="2:8" x14ac:dyDescent="0.4">
      <c r="B19" s="22" t="s">
        <v>206</v>
      </c>
      <c r="C19" s="5">
        <f>COUNTIF('2 Ask AI'!M6:M59,"No")+COUNTIF('2 Ask AI'!M6:M59,"Partly")</f>
        <v>0</v>
      </c>
      <c r="D19" s="5"/>
      <c r="E19" s="5"/>
    </row>
    <row r="20" spans="2:8" x14ac:dyDescent="0.4">
      <c r="B20" s="18" t="s">
        <v>207</v>
      </c>
    </row>
    <row r="21" spans="2:8" x14ac:dyDescent="0.4">
      <c r="B21" s="15" t="s">
        <v>208</v>
      </c>
    </row>
    <row r="22" spans="2:8" x14ac:dyDescent="0.4">
      <c r="C22" s="25" t="s">
        <v>163</v>
      </c>
      <c r="D22" s="25" t="s">
        <v>164</v>
      </c>
      <c r="E22" s="25" t="s">
        <v>165</v>
      </c>
      <c r="F22" s="25" t="s">
        <v>166</v>
      </c>
      <c r="G22" s="25" t="s">
        <v>209</v>
      </c>
      <c r="H22" s="25" t="s">
        <v>128</v>
      </c>
    </row>
    <row r="23" spans="2:8" x14ac:dyDescent="0.4">
      <c r="B23" s="26" t="s">
        <v>210</v>
      </c>
      <c r="C23" s="27">
        <f>COUNTIF('3 Channels'!E6:E35,"Matches")</f>
        <v>0</v>
      </c>
      <c r="D23" s="27">
        <f>COUNTIF('3 Channels'!F6:F35,"Matches")</f>
        <v>0</v>
      </c>
      <c r="E23" s="27">
        <f>COUNTIF('3 Channels'!G6:G35,"Matches")</f>
        <v>0</v>
      </c>
      <c r="F23" s="27">
        <f>COUNTIF('3 Channels'!H6:H35,"Matches")</f>
        <v>0</v>
      </c>
      <c r="G23" s="27">
        <f>COUNTIF('3 Channels'!I6:I35,"Matches")</f>
        <v>0</v>
      </c>
      <c r="H23" s="27">
        <f>COUNTIF('3 Channels'!J6:J35,"Matches")</f>
        <v>0</v>
      </c>
    </row>
    <row r="24" spans="2:8" x14ac:dyDescent="0.4">
      <c r="B24" s="28" t="s">
        <v>211</v>
      </c>
      <c r="C24" s="27">
        <f>COUNTIF('3 Channels'!E6:E35,"Incomplete")</f>
        <v>0</v>
      </c>
      <c r="D24" s="27">
        <f>COUNTIF('3 Channels'!F6:F35,"Incomplete")</f>
        <v>0</v>
      </c>
      <c r="E24" s="27">
        <f>COUNTIF('3 Channels'!G6:G35,"Incomplete")</f>
        <v>0</v>
      </c>
      <c r="F24" s="27">
        <f>COUNTIF('3 Channels'!H6:H35,"Incomplete")</f>
        <v>0</v>
      </c>
      <c r="G24" s="27">
        <f>COUNTIF('3 Channels'!I6:I35,"Incomplete")</f>
        <v>0</v>
      </c>
      <c r="H24" s="27">
        <f>COUNTIF('3 Channels'!J6:J35,"Incomplete")</f>
        <v>0</v>
      </c>
    </row>
    <row r="25" spans="2:8" x14ac:dyDescent="0.4">
      <c r="B25" s="29" t="s">
        <v>212</v>
      </c>
      <c r="C25" s="27">
        <f>COUNTIF('3 Channels'!E6:E35,"Contradicts")</f>
        <v>0</v>
      </c>
      <c r="D25" s="27">
        <f>COUNTIF('3 Channels'!F6:F35,"Contradicts")</f>
        <v>0</v>
      </c>
      <c r="E25" s="27">
        <f>COUNTIF('3 Channels'!G6:G35,"Contradicts")</f>
        <v>0</v>
      </c>
      <c r="F25" s="27">
        <f>COUNTIF('3 Channels'!H6:H35,"Contradicts")</f>
        <v>0</v>
      </c>
      <c r="G25" s="27">
        <f>COUNTIF('3 Channels'!I6:I35,"Contradicts")</f>
        <v>0</v>
      </c>
      <c r="H25" s="27">
        <f>COUNTIF('3 Channels'!J6:J35,"Contradicts")</f>
        <v>0</v>
      </c>
    </row>
    <row r="26" spans="2:8" x14ac:dyDescent="0.4">
      <c r="B26" s="30" t="s">
        <v>213</v>
      </c>
      <c r="C26" s="27">
        <f>COUNTIF('3 Channels'!E6:E35,"Not listed")</f>
        <v>0</v>
      </c>
      <c r="D26" s="27">
        <f>COUNTIF('3 Channels'!F6:F35,"Not listed")</f>
        <v>0</v>
      </c>
      <c r="E26" s="27">
        <f>COUNTIF('3 Channels'!G6:G35,"Not listed")</f>
        <v>0</v>
      </c>
      <c r="F26" s="27">
        <f>COUNTIF('3 Channels'!H6:H35,"Not listed")</f>
        <v>0</v>
      </c>
      <c r="G26" s="27">
        <f>COUNTIF('3 Channels'!I6:I35,"Not listed")</f>
        <v>0</v>
      </c>
      <c r="H26" s="27">
        <f>COUNTIF('3 Channels'!J6:J35,"Not listed")</f>
        <v>0</v>
      </c>
    </row>
    <row r="28" spans="2:8" x14ac:dyDescent="0.4">
      <c r="B28" s="15" t="s">
        <v>214</v>
      </c>
    </row>
    <row r="29" spans="2:8" x14ac:dyDescent="0.4">
      <c r="B29" s="22" t="s">
        <v>184</v>
      </c>
      <c r="C29" s="5">
        <f>COUNTIFS('4 Issues'!D6:D55,"Correct now",'4 Issues'!G6:G55,"&lt;&gt;Done",'4 Issues'!B6:B55,"&lt;&gt;")</f>
        <v>0</v>
      </c>
      <c r="D29" s="5"/>
      <c r="E29" s="5"/>
    </row>
    <row r="30" spans="2:8" x14ac:dyDescent="0.4">
      <c r="B30" s="22" t="s">
        <v>186</v>
      </c>
      <c r="C30" s="5">
        <f>COUNTIFS('4 Issues'!D6:D55,"Improve next",'4 Issues'!G6:G55,"&lt;&gt;Done",'4 Issues'!B6:B55,"&lt;&gt;")</f>
        <v>0</v>
      </c>
      <c r="D30" s="5"/>
      <c r="E30" s="5"/>
    </row>
    <row r="31" spans="2:8" x14ac:dyDescent="0.4">
      <c r="B31" s="22" t="s">
        <v>188</v>
      </c>
      <c r="C31" s="5">
        <f>COUNTIFS('4 Issues'!D6:D55,"Test",'4 Issues'!G6:G55,"&lt;&gt;Done",'4 Issues'!B6:B55,"&lt;&gt;")</f>
        <v>0</v>
      </c>
      <c r="D31" s="5"/>
      <c r="E31" s="5"/>
    </row>
    <row r="32" spans="2:8" x14ac:dyDescent="0.4">
      <c r="B32" s="22" t="s">
        <v>190</v>
      </c>
      <c r="C32" s="5">
        <f>COUNTIFS('4 Issues'!D6:D55,"Monitor",'4 Issues'!G6:G55,"&lt;&gt;Done",'4 Issues'!B6:B55,"&lt;&gt;")</f>
        <v>0</v>
      </c>
      <c r="D32" s="5"/>
      <c r="E32" s="5"/>
    </row>
    <row r="34" spans="2:8" x14ac:dyDescent="0.4">
      <c r="B34" s="15" t="s">
        <v>215</v>
      </c>
    </row>
    <row r="35" spans="2:8" x14ac:dyDescent="0.4">
      <c r="B35" s="31" t="s">
        <v>175</v>
      </c>
      <c r="F35" s="31" t="s">
        <v>216</v>
      </c>
      <c r="H35" s="31" t="s">
        <v>179</v>
      </c>
    </row>
    <row r="36" spans="2:8" x14ac:dyDescent="0.4">
      <c r="B36" s="5" t="str">
        <f>IFERROR(INDEX('4 Issues'!B6:B55,MATCH(1,'4 Issues'!I6:I55,0)),"")</f>
        <v/>
      </c>
      <c r="C36" s="5"/>
      <c r="D36" s="5"/>
      <c r="E36" s="5"/>
      <c r="F36" s="5" t="str">
        <f>IFERROR(INDEX('4 Issues'!E6:E55,MATCH(1,'4 Issues'!I6:I55,0)),"")</f>
        <v/>
      </c>
      <c r="G36" s="5"/>
      <c r="H36" s="24" t="str">
        <f>IFERROR(INDEX('4 Issues'!F6:F55,MATCH(1,'4 Issues'!I6:I55,0)),"")</f>
        <v/>
      </c>
    </row>
    <row r="37" spans="2:8" x14ac:dyDescent="0.4">
      <c r="B37" s="5" t="str">
        <f>IFERROR(INDEX('4 Issues'!B6:B55,MATCH(2,'4 Issues'!I6:I55,0)),"")</f>
        <v/>
      </c>
      <c r="C37" s="5"/>
      <c r="D37" s="5"/>
      <c r="E37" s="5"/>
      <c r="F37" s="5" t="str">
        <f>IFERROR(INDEX('4 Issues'!E6:E55,MATCH(2,'4 Issues'!I6:I55,0)),"")</f>
        <v/>
      </c>
      <c r="G37" s="5"/>
      <c r="H37" s="24" t="str">
        <f>IFERROR(INDEX('4 Issues'!F6:F55,MATCH(2,'4 Issues'!I6:I55,0)),"")</f>
        <v/>
      </c>
    </row>
    <row r="38" spans="2:8" x14ac:dyDescent="0.4">
      <c r="B38" s="5" t="str">
        <f>IFERROR(INDEX('4 Issues'!B6:B55,MATCH(3,'4 Issues'!I6:I55,0)),"")</f>
        <v/>
      </c>
      <c r="C38" s="5"/>
      <c r="D38" s="5"/>
      <c r="E38" s="5"/>
      <c r="F38" s="5" t="str">
        <f>IFERROR(INDEX('4 Issues'!E6:E55,MATCH(3,'4 Issues'!I6:I55,0)),"")</f>
        <v/>
      </c>
      <c r="G38" s="5"/>
      <c r="H38" s="24" t="str">
        <f>IFERROR(INDEX('4 Issues'!F6:F55,MATCH(3,'4 Issues'!I6:I55,0)),"")</f>
        <v/>
      </c>
    </row>
    <row r="39" spans="2:8" x14ac:dyDescent="0.4">
      <c r="B39" s="5" t="str">
        <f>IFERROR(INDEX('4 Issues'!B6:B55,MATCH(4,'4 Issues'!I6:I55,0)),"")</f>
        <v/>
      </c>
      <c r="C39" s="5"/>
      <c r="D39" s="5"/>
      <c r="E39" s="5"/>
      <c r="F39" s="5" t="str">
        <f>IFERROR(INDEX('4 Issues'!E6:E55,MATCH(4,'4 Issues'!I6:I55,0)),"")</f>
        <v/>
      </c>
      <c r="G39" s="5"/>
      <c r="H39" s="24" t="str">
        <f>IFERROR(INDEX('4 Issues'!F6:F55,MATCH(4,'4 Issues'!I6:I55,0)),"")</f>
        <v/>
      </c>
    </row>
    <row r="40" spans="2:8" x14ac:dyDescent="0.4">
      <c r="B40" s="5" t="str">
        <f>IFERROR(INDEX('4 Issues'!B6:B55,MATCH(5,'4 Issues'!I6:I55,0)),"")</f>
        <v/>
      </c>
      <c r="C40" s="5"/>
      <c r="D40" s="5"/>
      <c r="E40" s="5"/>
      <c r="F40" s="5" t="str">
        <f>IFERROR(INDEX('4 Issues'!E6:E55,MATCH(5,'4 Issues'!I6:I55,0)),"")</f>
        <v/>
      </c>
      <c r="G40" s="5"/>
      <c r="H40" s="24" t="str">
        <f>IFERROR(INDEX('4 Issues'!F6:F55,MATCH(5,'4 Issues'!I6:I55,0)),"")</f>
        <v/>
      </c>
    </row>
    <row r="42" spans="2:8" x14ac:dyDescent="0.4">
      <c r="B42" s="9" t="s">
        <v>217</v>
      </c>
      <c r="C42" s="14"/>
    </row>
    <row r="44" spans="2:8" ht="27.75" customHeight="1" x14ac:dyDescent="0.4">
      <c r="B44" s="1" t="s">
        <v>218</v>
      </c>
      <c r="C44" s="1"/>
      <c r="D44" s="1"/>
      <c r="E44" s="1"/>
      <c r="F44" s="1"/>
      <c r="G44" s="1"/>
      <c r="H44" s="1"/>
    </row>
  </sheetData>
  <mergeCells count="26">
    <mergeCell ref="B39:E39"/>
    <mergeCell ref="F39:G39"/>
    <mergeCell ref="B40:E40"/>
    <mergeCell ref="F40:G40"/>
    <mergeCell ref="B44:H44"/>
    <mergeCell ref="B36:E36"/>
    <mergeCell ref="F36:G36"/>
    <mergeCell ref="B37:E37"/>
    <mergeCell ref="F37:G37"/>
    <mergeCell ref="B38:E38"/>
    <mergeCell ref="F38:G38"/>
    <mergeCell ref="C19:E19"/>
    <mergeCell ref="C29:E29"/>
    <mergeCell ref="C30:E30"/>
    <mergeCell ref="C31:E31"/>
    <mergeCell ref="C32:E32"/>
    <mergeCell ref="C14:E14"/>
    <mergeCell ref="C15:E15"/>
    <mergeCell ref="C16:E16"/>
    <mergeCell ref="C17:E17"/>
    <mergeCell ref="C18:E18"/>
    <mergeCell ref="C5:E5"/>
    <mergeCell ref="C6:E6"/>
    <mergeCell ref="C7:E7"/>
    <mergeCell ref="C8:E8"/>
    <mergeCell ref="C11:E11"/>
  </mergeCells>
  <pageMargins left="0.75" right="0.75" top="1" bottom="1" header="0.511811023622047" footer="0.511811023622047"/>
  <pageSetup fitToHeight="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C1929"/>
    <pageSetUpPr fitToPage="1"/>
  </sheetPr>
  <dimension ref="A1:G45"/>
  <sheetViews>
    <sheetView showGridLines="0" zoomScaleNormal="100" workbookViewId="0">
      <pane ySplit="5" topLeftCell="A6" activePane="bottomLeft" state="frozen"/>
      <selection pane="bottomLeft"/>
    </sheetView>
  </sheetViews>
  <sheetFormatPr defaultColWidth="8.69140625" defaultRowHeight="14.6" x14ac:dyDescent="0.4"/>
  <cols>
    <col min="1" max="1" width="12" customWidth="1"/>
    <col min="2" max="2" width="16" customWidth="1"/>
    <col min="3" max="5" width="34" customWidth="1"/>
    <col min="6" max="6" width="30" customWidth="1"/>
    <col min="7" max="7" width="20" customWidth="1"/>
  </cols>
  <sheetData>
    <row r="1" spans="1:7" ht="19.3" x14ac:dyDescent="0.5">
      <c r="A1" s="19" t="s">
        <v>219</v>
      </c>
    </row>
    <row r="2" spans="1:7" x14ac:dyDescent="0.4">
      <c r="A2" s="20" t="s">
        <v>220</v>
      </c>
    </row>
    <row r="3" spans="1:7" x14ac:dyDescent="0.4">
      <c r="A3" s="18" t="s">
        <v>221</v>
      </c>
    </row>
    <row r="5" spans="1:7" ht="30" customHeight="1" x14ac:dyDescent="0.4">
      <c r="A5" s="21" t="s">
        <v>99</v>
      </c>
      <c r="B5" s="21" t="s">
        <v>222</v>
      </c>
      <c r="C5" s="21" t="s">
        <v>223</v>
      </c>
      <c r="D5" s="21" t="s">
        <v>224</v>
      </c>
      <c r="E5" s="21" t="s">
        <v>225</v>
      </c>
      <c r="F5" s="21" t="s">
        <v>226</v>
      </c>
      <c r="G5" s="21" t="s">
        <v>216</v>
      </c>
    </row>
    <row r="6" spans="1:7" x14ac:dyDescent="0.4">
      <c r="A6" s="14"/>
      <c r="B6" s="12"/>
      <c r="C6" s="12"/>
      <c r="D6" s="12"/>
      <c r="E6" s="12"/>
      <c r="F6" s="12"/>
      <c r="G6" s="12"/>
    </row>
    <row r="7" spans="1:7" x14ac:dyDescent="0.4">
      <c r="A7" s="14"/>
      <c r="B7" s="12"/>
      <c r="C7" s="12"/>
      <c r="D7" s="12"/>
      <c r="E7" s="12"/>
      <c r="F7" s="12"/>
      <c r="G7" s="12"/>
    </row>
    <row r="8" spans="1:7" x14ac:dyDescent="0.4">
      <c r="A8" s="14"/>
      <c r="B8" s="12"/>
      <c r="C8" s="12"/>
      <c r="D8" s="12"/>
      <c r="E8" s="12"/>
      <c r="F8" s="12"/>
      <c r="G8" s="12"/>
    </row>
    <row r="9" spans="1:7" x14ac:dyDescent="0.4">
      <c r="A9" s="14"/>
      <c r="B9" s="12"/>
      <c r="C9" s="12"/>
      <c r="D9" s="12"/>
      <c r="E9" s="12"/>
      <c r="F9" s="12"/>
      <c r="G9" s="12"/>
    </row>
    <row r="10" spans="1:7" x14ac:dyDescent="0.4">
      <c r="A10" s="14"/>
      <c r="B10" s="12"/>
      <c r="C10" s="12"/>
      <c r="D10" s="12"/>
      <c r="E10" s="12"/>
      <c r="F10" s="12"/>
      <c r="G10" s="12"/>
    </row>
    <row r="11" spans="1:7" x14ac:dyDescent="0.4">
      <c r="A11" s="14"/>
      <c r="B11" s="12"/>
      <c r="C11" s="12"/>
      <c r="D11" s="12"/>
      <c r="E11" s="12"/>
      <c r="F11" s="12"/>
      <c r="G11" s="12"/>
    </row>
    <row r="12" spans="1:7" x14ac:dyDescent="0.4">
      <c r="A12" s="14"/>
      <c r="B12" s="12"/>
      <c r="C12" s="12"/>
      <c r="D12" s="12"/>
      <c r="E12" s="12"/>
      <c r="F12" s="12"/>
      <c r="G12" s="12"/>
    </row>
    <row r="13" spans="1:7" x14ac:dyDescent="0.4">
      <c r="A13" s="14"/>
      <c r="B13" s="12"/>
      <c r="C13" s="12"/>
      <c r="D13" s="12"/>
      <c r="E13" s="12"/>
      <c r="F13" s="12"/>
      <c r="G13" s="12"/>
    </row>
    <row r="14" spans="1:7" x14ac:dyDescent="0.4">
      <c r="A14" s="14"/>
      <c r="B14" s="12"/>
      <c r="C14" s="12"/>
      <c r="D14" s="12"/>
      <c r="E14" s="12"/>
      <c r="F14" s="12"/>
      <c r="G14" s="12"/>
    </row>
    <row r="15" spans="1:7" x14ac:dyDescent="0.4">
      <c r="A15" s="14"/>
      <c r="B15" s="12"/>
      <c r="C15" s="12"/>
      <c r="D15" s="12"/>
      <c r="E15" s="12"/>
      <c r="F15" s="12"/>
      <c r="G15" s="12"/>
    </row>
    <row r="16" spans="1:7" x14ac:dyDescent="0.4">
      <c r="A16" s="14"/>
      <c r="B16" s="12"/>
      <c r="C16" s="12"/>
      <c r="D16" s="12"/>
      <c r="E16" s="12"/>
      <c r="F16" s="12"/>
      <c r="G16" s="12"/>
    </row>
    <row r="17" spans="1:7" x14ac:dyDescent="0.4">
      <c r="A17" s="14"/>
      <c r="B17" s="12"/>
      <c r="C17" s="12"/>
      <c r="D17" s="12"/>
      <c r="E17" s="12"/>
      <c r="F17" s="12"/>
      <c r="G17" s="12"/>
    </row>
    <row r="18" spans="1:7" x14ac:dyDescent="0.4">
      <c r="A18" s="14"/>
      <c r="B18" s="12"/>
      <c r="C18" s="12"/>
      <c r="D18" s="12"/>
      <c r="E18" s="12"/>
      <c r="F18" s="12"/>
      <c r="G18" s="12"/>
    </row>
    <row r="19" spans="1:7" x14ac:dyDescent="0.4">
      <c r="A19" s="14"/>
      <c r="B19" s="12"/>
      <c r="C19" s="12"/>
      <c r="D19" s="12"/>
      <c r="E19" s="12"/>
      <c r="F19" s="12"/>
      <c r="G19" s="12"/>
    </row>
    <row r="20" spans="1:7" x14ac:dyDescent="0.4">
      <c r="A20" s="14"/>
      <c r="B20" s="12"/>
      <c r="C20" s="12"/>
      <c r="D20" s="12"/>
      <c r="E20" s="12"/>
      <c r="F20" s="12"/>
      <c r="G20" s="12"/>
    </row>
    <row r="21" spans="1:7" x14ac:dyDescent="0.4">
      <c r="A21" s="14"/>
      <c r="B21" s="12"/>
      <c r="C21" s="12"/>
      <c r="D21" s="12"/>
      <c r="E21" s="12"/>
      <c r="F21" s="12"/>
      <c r="G21" s="12"/>
    </row>
    <row r="22" spans="1:7" x14ac:dyDescent="0.4">
      <c r="A22" s="14"/>
      <c r="B22" s="12"/>
      <c r="C22" s="12"/>
      <c r="D22" s="12"/>
      <c r="E22" s="12"/>
      <c r="F22" s="12"/>
      <c r="G22" s="12"/>
    </row>
    <row r="23" spans="1:7" x14ac:dyDescent="0.4">
      <c r="A23" s="14"/>
      <c r="B23" s="12"/>
      <c r="C23" s="12"/>
      <c r="D23" s="12"/>
      <c r="E23" s="12"/>
      <c r="F23" s="12"/>
      <c r="G23" s="12"/>
    </row>
    <row r="24" spans="1:7" x14ac:dyDescent="0.4">
      <c r="A24" s="14"/>
      <c r="B24" s="12"/>
      <c r="C24" s="12"/>
      <c r="D24" s="12"/>
      <c r="E24" s="12"/>
      <c r="F24" s="12"/>
      <c r="G24" s="12"/>
    </row>
    <row r="25" spans="1:7" x14ac:dyDescent="0.4">
      <c r="A25" s="14"/>
      <c r="B25" s="12"/>
      <c r="C25" s="12"/>
      <c r="D25" s="12"/>
      <c r="E25" s="12"/>
      <c r="F25" s="12"/>
      <c r="G25" s="12"/>
    </row>
    <row r="26" spans="1:7" x14ac:dyDescent="0.4">
      <c r="A26" s="14"/>
      <c r="B26" s="12"/>
      <c r="C26" s="12"/>
      <c r="D26" s="12"/>
      <c r="E26" s="12"/>
      <c r="F26" s="12"/>
      <c r="G26" s="12"/>
    </row>
    <row r="27" spans="1:7" x14ac:dyDescent="0.4">
      <c r="A27" s="14"/>
      <c r="B27" s="12"/>
      <c r="C27" s="12"/>
      <c r="D27" s="12"/>
      <c r="E27" s="12"/>
      <c r="F27" s="12"/>
      <c r="G27" s="12"/>
    </row>
    <row r="28" spans="1:7" x14ac:dyDescent="0.4">
      <c r="A28" s="14"/>
      <c r="B28" s="12"/>
      <c r="C28" s="12"/>
      <c r="D28" s="12"/>
      <c r="E28" s="12"/>
      <c r="F28" s="12"/>
      <c r="G28" s="12"/>
    </row>
    <row r="29" spans="1:7" x14ac:dyDescent="0.4">
      <c r="A29" s="14"/>
      <c r="B29" s="12"/>
      <c r="C29" s="12"/>
      <c r="D29" s="12"/>
      <c r="E29" s="12"/>
      <c r="F29" s="12"/>
      <c r="G29" s="12"/>
    </row>
    <row r="30" spans="1:7" x14ac:dyDescent="0.4">
      <c r="A30" s="14"/>
      <c r="B30" s="12"/>
      <c r="C30" s="12"/>
      <c r="D30" s="12"/>
      <c r="E30" s="12"/>
      <c r="F30" s="12"/>
      <c r="G30" s="12"/>
    </row>
    <row r="31" spans="1:7" x14ac:dyDescent="0.4">
      <c r="A31" s="14"/>
      <c r="B31" s="12"/>
      <c r="C31" s="12"/>
      <c r="D31" s="12"/>
      <c r="E31" s="12"/>
      <c r="F31" s="12"/>
      <c r="G31" s="12"/>
    </row>
    <row r="32" spans="1:7" x14ac:dyDescent="0.4">
      <c r="A32" s="14"/>
      <c r="B32" s="12"/>
      <c r="C32" s="12"/>
      <c r="D32" s="12"/>
      <c r="E32" s="12"/>
      <c r="F32" s="12"/>
      <c r="G32" s="12"/>
    </row>
    <row r="33" spans="1:7" x14ac:dyDescent="0.4">
      <c r="A33" s="14"/>
      <c r="B33" s="12"/>
      <c r="C33" s="12"/>
      <c r="D33" s="12"/>
      <c r="E33" s="12"/>
      <c r="F33" s="12"/>
      <c r="G33" s="12"/>
    </row>
    <row r="34" spans="1:7" x14ac:dyDescent="0.4">
      <c r="A34" s="14"/>
      <c r="B34" s="12"/>
      <c r="C34" s="12"/>
      <c r="D34" s="12"/>
      <c r="E34" s="12"/>
      <c r="F34" s="12"/>
      <c r="G34" s="12"/>
    </row>
    <row r="35" spans="1:7" x14ac:dyDescent="0.4">
      <c r="A35" s="14"/>
      <c r="B35" s="12"/>
      <c r="C35" s="12"/>
      <c r="D35" s="12"/>
      <c r="E35" s="12"/>
      <c r="F35" s="12"/>
      <c r="G35" s="12"/>
    </row>
    <row r="36" spans="1:7" x14ac:dyDescent="0.4">
      <c r="A36" s="14"/>
      <c r="B36" s="12"/>
      <c r="C36" s="12"/>
      <c r="D36" s="12"/>
      <c r="E36" s="12"/>
      <c r="F36" s="12"/>
      <c r="G36" s="12"/>
    </row>
    <row r="37" spans="1:7" x14ac:dyDescent="0.4">
      <c r="A37" s="14"/>
      <c r="B37" s="12"/>
      <c r="C37" s="12"/>
      <c r="D37" s="12"/>
      <c r="E37" s="12"/>
      <c r="F37" s="12"/>
      <c r="G37" s="12"/>
    </row>
    <row r="38" spans="1:7" x14ac:dyDescent="0.4">
      <c r="A38" s="14"/>
      <c r="B38" s="12"/>
      <c r="C38" s="12"/>
      <c r="D38" s="12"/>
      <c r="E38" s="12"/>
      <c r="F38" s="12"/>
      <c r="G38" s="12"/>
    </row>
    <row r="39" spans="1:7" x14ac:dyDescent="0.4">
      <c r="A39" s="14"/>
      <c r="B39" s="12"/>
      <c r="C39" s="12"/>
      <c r="D39" s="12"/>
      <c r="E39" s="12"/>
      <c r="F39" s="12"/>
      <c r="G39" s="12"/>
    </row>
    <row r="40" spans="1:7" x14ac:dyDescent="0.4">
      <c r="A40" s="14"/>
      <c r="B40" s="12"/>
      <c r="C40" s="12"/>
      <c r="D40" s="12"/>
      <c r="E40" s="12"/>
      <c r="F40" s="12"/>
      <c r="G40" s="12"/>
    </row>
    <row r="41" spans="1:7" x14ac:dyDescent="0.4">
      <c r="A41" s="14"/>
      <c r="B41" s="12"/>
      <c r="C41" s="12"/>
      <c r="D41" s="12"/>
      <c r="E41" s="12"/>
      <c r="F41" s="12"/>
      <c r="G41" s="12"/>
    </row>
    <row r="42" spans="1:7" x14ac:dyDescent="0.4">
      <c r="A42" s="14"/>
      <c r="B42" s="12"/>
      <c r="C42" s="12"/>
      <c r="D42" s="12"/>
      <c r="E42" s="12"/>
      <c r="F42" s="12"/>
      <c r="G42" s="12"/>
    </row>
    <row r="43" spans="1:7" x14ac:dyDescent="0.4">
      <c r="A43" s="14"/>
      <c r="B43" s="12"/>
      <c r="C43" s="12"/>
      <c r="D43" s="12"/>
      <c r="E43" s="12"/>
      <c r="F43" s="12"/>
      <c r="G43" s="12"/>
    </row>
    <row r="44" spans="1:7" x14ac:dyDescent="0.4">
      <c r="A44" s="14"/>
      <c r="B44" s="12"/>
      <c r="C44" s="12"/>
      <c r="D44" s="12"/>
      <c r="E44" s="12"/>
      <c r="F44" s="12"/>
      <c r="G44" s="12"/>
    </row>
    <row r="45" spans="1:7" x14ac:dyDescent="0.4">
      <c r="A45" s="14"/>
      <c r="B45" s="12"/>
      <c r="C45" s="12"/>
      <c r="D45" s="12"/>
      <c r="E45" s="12"/>
      <c r="F45" s="12"/>
      <c r="G45" s="12"/>
    </row>
  </sheetData>
  <dataValidations count="1">
    <dataValidation type="list" allowBlank="1" sqref="B6:B45" xr:uid="{00000000-0002-0000-0600-000000000000}">
      <formula1>"Baseline,Quick check,Full check,After a change"</formula1>
      <formula2>0</formula2>
    </dataValidation>
  </dataValidations>
  <pageMargins left="0.75" right="0.75" top="1" bottom="1" header="0.511811023622047" footer="0.511811023622047"/>
  <pageSetup fitToHeight="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8A94A3"/>
    <pageSetUpPr fitToPage="1"/>
  </sheetPr>
  <dimension ref="B2:G39"/>
  <sheetViews>
    <sheetView showGridLines="0" topLeftCell="A19" zoomScaleNormal="100" workbookViewId="0"/>
  </sheetViews>
  <sheetFormatPr defaultColWidth="8.69140625" defaultRowHeight="14.6" x14ac:dyDescent="0.4"/>
  <cols>
    <col min="1" max="1" width="3" customWidth="1"/>
    <col min="2" max="2" width="26" customWidth="1"/>
    <col min="3" max="7" width="24" customWidth="1"/>
    <col min="8" max="8" width="30" customWidth="1"/>
  </cols>
  <sheetData>
    <row r="2" spans="2:7" ht="21.45" x14ac:dyDescent="0.5">
      <c r="B2" s="7" t="s">
        <v>227</v>
      </c>
    </row>
    <row r="3" spans="2:7" x14ac:dyDescent="0.4">
      <c r="B3" s="18" t="s">
        <v>228</v>
      </c>
    </row>
    <row r="5" spans="2:7" x14ac:dyDescent="0.4">
      <c r="B5" s="15" t="s">
        <v>229</v>
      </c>
    </row>
    <row r="6" spans="2:7" x14ac:dyDescent="0.4">
      <c r="B6" s="21" t="s">
        <v>96</v>
      </c>
      <c r="C6" s="21" t="s">
        <v>97</v>
      </c>
      <c r="D6" s="21" t="s">
        <v>230</v>
      </c>
      <c r="E6" s="21" t="s">
        <v>99</v>
      </c>
    </row>
    <row r="7" spans="2:7" x14ac:dyDescent="0.4">
      <c r="B7" s="11" t="s">
        <v>112</v>
      </c>
      <c r="C7" s="11" t="s">
        <v>231</v>
      </c>
      <c r="D7" s="11" t="s">
        <v>232</v>
      </c>
      <c r="E7" s="11" t="s">
        <v>233</v>
      </c>
    </row>
    <row r="8" spans="2:7" ht="37.299999999999997" x14ac:dyDescent="0.4">
      <c r="B8" s="11" t="s">
        <v>234</v>
      </c>
      <c r="C8" s="11" t="s">
        <v>235</v>
      </c>
      <c r="D8" s="11" t="s">
        <v>236</v>
      </c>
      <c r="E8" s="11" t="s">
        <v>233</v>
      </c>
    </row>
    <row r="9" spans="2:7" ht="24.9" x14ac:dyDescent="0.4">
      <c r="B9" s="11" t="s">
        <v>237</v>
      </c>
      <c r="C9" s="11" t="s">
        <v>238</v>
      </c>
      <c r="D9" s="11" t="s">
        <v>239</v>
      </c>
      <c r="E9" s="11" t="s">
        <v>233</v>
      </c>
    </row>
    <row r="10" spans="2:7" ht="37.299999999999997" x14ac:dyDescent="0.4">
      <c r="B10" s="11" t="s">
        <v>240</v>
      </c>
      <c r="C10" s="11" t="s">
        <v>241</v>
      </c>
      <c r="D10" s="11" t="s">
        <v>242</v>
      </c>
      <c r="E10" s="11" t="s">
        <v>233</v>
      </c>
    </row>
    <row r="11" spans="2:7" x14ac:dyDescent="0.4">
      <c r="B11" s="11" t="s">
        <v>243</v>
      </c>
      <c r="C11" s="11" t="s">
        <v>244</v>
      </c>
      <c r="D11" s="11" t="s">
        <v>242</v>
      </c>
      <c r="E11" s="11" t="s">
        <v>233</v>
      </c>
    </row>
    <row r="12" spans="2:7" ht="37.299999999999997" x14ac:dyDescent="0.4">
      <c r="B12" s="11" t="s">
        <v>245</v>
      </c>
      <c r="C12" s="11" t="s">
        <v>246</v>
      </c>
      <c r="D12" s="11" t="s">
        <v>239</v>
      </c>
      <c r="E12" s="11" t="s">
        <v>247</v>
      </c>
    </row>
    <row r="14" spans="2:7" x14ac:dyDescent="0.4">
      <c r="B14" s="15" t="s">
        <v>248</v>
      </c>
    </row>
    <row r="15" spans="2:7" ht="24" x14ac:dyDescent="0.4">
      <c r="B15" s="21" t="s">
        <v>249</v>
      </c>
      <c r="C15" s="21" t="s">
        <v>250</v>
      </c>
      <c r="D15" s="21" t="s">
        <v>251</v>
      </c>
      <c r="E15" s="21" t="s">
        <v>145</v>
      </c>
      <c r="F15" s="21" t="s">
        <v>147</v>
      </c>
      <c r="G15" s="21" t="s">
        <v>150</v>
      </c>
    </row>
    <row r="16" spans="2:7" ht="24.9" x14ac:dyDescent="0.4">
      <c r="B16" s="11" t="s">
        <v>252</v>
      </c>
      <c r="C16" s="11">
        <v>3</v>
      </c>
      <c r="D16" s="11" t="s">
        <v>253</v>
      </c>
      <c r="E16" s="11" t="s">
        <v>105</v>
      </c>
      <c r="F16" s="11" t="s">
        <v>101</v>
      </c>
      <c r="G16" s="11" t="s">
        <v>254</v>
      </c>
    </row>
    <row r="17" spans="2:7" ht="24.9" x14ac:dyDescent="0.4">
      <c r="B17" s="11" t="s">
        <v>255</v>
      </c>
      <c r="C17" s="11">
        <v>3</v>
      </c>
      <c r="D17" s="11" t="s">
        <v>256</v>
      </c>
      <c r="E17" s="11" t="s">
        <v>105</v>
      </c>
      <c r="F17" s="11" t="s">
        <v>101</v>
      </c>
      <c r="G17" s="11" t="s">
        <v>254</v>
      </c>
    </row>
    <row r="18" spans="2:7" ht="24.9" x14ac:dyDescent="0.4">
      <c r="B18" s="11" t="s">
        <v>257</v>
      </c>
      <c r="C18" s="11">
        <v>2</v>
      </c>
      <c r="D18" s="11" t="s">
        <v>258</v>
      </c>
      <c r="E18" s="11" t="s">
        <v>101</v>
      </c>
      <c r="F18" s="11" t="s">
        <v>105</v>
      </c>
      <c r="G18" s="11" t="s">
        <v>259</v>
      </c>
    </row>
    <row r="19" spans="2:7" ht="24.9" x14ac:dyDescent="0.4">
      <c r="B19" s="11" t="s">
        <v>260</v>
      </c>
      <c r="C19" s="11">
        <v>3</v>
      </c>
      <c r="D19" s="11" t="s">
        <v>261</v>
      </c>
      <c r="E19" s="11" t="s">
        <v>105</v>
      </c>
      <c r="F19" s="11" t="s">
        <v>262</v>
      </c>
      <c r="G19" s="11" t="s">
        <v>263</v>
      </c>
    </row>
    <row r="21" spans="2:7" x14ac:dyDescent="0.4">
      <c r="B21" s="15" t="s">
        <v>264</v>
      </c>
    </row>
    <row r="22" spans="2:7" x14ac:dyDescent="0.4">
      <c r="B22" s="21" t="s">
        <v>96</v>
      </c>
      <c r="C22" s="21" t="s">
        <v>163</v>
      </c>
      <c r="D22" s="21" t="s">
        <v>164</v>
      </c>
      <c r="E22" s="21" t="s">
        <v>165</v>
      </c>
      <c r="F22" s="21" t="s">
        <v>166</v>
      </c>
      <c r="G22" s="21" t="s">
        <v>265</v>
      </c>
    </row>
    <row r="23" spans="2:7" ht="37.299999999999997" x14ac:dyDescent="0.4">
      <c r="B23" s="11" t="s">
        <v>237</v>
      </c>
      <c r="C23" s="26" t="s">
        <v>210</v>
      </c>
      <c r="D23" s="29" t="s">
        <v>212</v>
      </c>
      <c r="E23" s="26" t="s">
        <v>210</v>
      </c>
      <c r="F23" s="29" t="s">
        <v>212</v>
      </c>
      <c r="G23" s="11" t="s">
        <v>266</v>
      </c>
    </row>
    <row r="24" spans="2:7" ht="24.9" x14ac:dyDescent="0.4">
      <c r="B24" s="11" t="s">
        <v>240</v>
      </c>
      <c r="C24" s="26" t="s">
        <v>210</v>
      </c>
      <c r="D24" s="30" t="s">
        <v>213</v>
      </c>
      <c r="E24" s="29" t="s">
        <v>212</v>
      </c>
      <c r="F24" s="30" t="s">
        <v>213</v>
      </c>
      <c r="G24" s="11" t="s">
        <v>267</v>
      </c>
    </row>
    <row r="25" spans="2:7" ht="24.9" x14ac:dyDescent="0.4">
      <c r="B25" s="11" t="s">
        <v>268</v>
      </c>
      <c r="C25" s="26" t="s">
        <v>210</v>
      </c>
      <c r="D25" s="30" t="s">
        <v>213</v>
      </c>
      <c r="E25" s="29" t="s">
        <v>212</v>
      </c>
      <c r="F25" s="29" t="s">
        <v>212</v>
      </c>
      <c r="G25" s="11" t="s">
        <v>269</v>
      </c>
    </row>
    <row r="26" spans="2:7" ht="24.9" x14ac:dyDescent="0.4">
      <c r="B26" s="11" t="s">
        <v>270</v>
      </c>
      <c r="C26" s="26" t="s">
        <v>210</v>
      </c>
      <c r="D26" s="28" t="s">
        <v>211</v>
      </c>
      <c r="E26" s="28" t="s">
        <v>211</v>
      </c>
      <c r="F26" s="28" t="s">
        <v>211</v>
      </c>
      <c r="G26" s="11" t="s">
        <v>271</v>
      </c>
    </row>
    <row r="28" spans="2:7" x14ac:dyDescent="0.4">
      <c r="B28" s="15" t="s">
        <v>272</v>
      </c>
    </row>
    <row r="29" spans="2:7" x14ac:dyDescent="0.4">
      <c r="B29" s="21" t="s">
        <v>175</v>
      </c>
      <c r="C29" s="21" t="s">
        <v>176</v>
      </c>
      <c r="D29" s="21" t="s">
        <v>177</v>
      </c>
      <c r="E29" s="21" t="s">
        <v>216</v>
      </c>
      <c r="F29" s="21" t="s">
        <v>179</v>
      </c>
    </row>
    <row r="30" spans="2:7" ht="37.299999999999997" x14ac:dyDescent="0.4">
      <c r="B30" s="11" t="s">
        <v>273</v>
      </c>
      <c r="C30" s="11" t="s">
        <v>274</v>
      </c>
      <c r="D30" s="11" t="s">
        <v>184</v>
      </c>
      <c r="E30" s="11" t="s">
        <v>275</v>
      </c>
      <c r="F30" s="11" t="s">
        <v>276</v>
      </c>
    </row>
    <row r="31" spans="2:7" ht="24.9" x14ac:dyDescent="0.4">
      <c r="B31" s="11" t="s">
        <v>277</v>
      </c>
      <c r="C31" s="11" t="s">
        <v>278</v>
      </c>
      <c r="D31" s="11" t="s">
        <v>184</v>
      </c>
      <c r="E31" s="11" t="s">
        <v>275</v>
      </c>
      <c r="F31" s="11" t="s">
        <v>276</v>
      </c>
    </row>
    <row r="32" spans="2:7" ht="24.9" x14ac:dyDescent="0.4">
      <c r="B32" s="11" t="s">
        <v>279</v>
      </c>
      <c r="C32" s="11" t="s">
        <v>280</v>
      </c>
      <c r="D32" s="11" t="s">
        <v>184</v>
      </c>
      <c r="E32" s="11" t="s">
        <v>242</v>
      </c>
      <c r="F32" s="11" t="s">
        <v>276</v>
      </c>
    </row>
    <row r="33" spans="2:6" ht="24.9" x14ac:dyDescent="0.4">
      <c r="B33" s="11" t="s">
        <v>281</v>
      </c>
      <c r="C33" s="11" t="s">
        <v>163</v>
      </c>
      <c r="D33" s="11" t="s">
        <v>184</v>
      </c>
      <c r="E33" s="11" t="s">
        <v>282</v>
      </c>
      <c r="F33" s="11" t="s">
        <v>276</v>
      </c>
    </row>
    <row r="34" spans="2:6" ht="24.9" x14ac:dyDescent="0.4">
      <c r="B34" s="11" t="s">
        <v>283</v>
      </c>
      <c r="C34" s="11" t="s">
        <v>284</v>
      </c>
      <c r="D34" s="11" t="s">
        <v>186</v>
      </c>
      <c r="E34" s="11" t="s">
        <v>285</v>
      </c>
      <c r="F34" s="11" t="s">
        <v>286</v>
      </c>
    </row>
    <row r="35" spans="2:6" ht="24.9" x14ac:dyDescent="0.4">
      <c r="B35" s="11" t="s">
        <v>287</v>
      </c>
      <c r="C35" s="11" t="s">
        <v>288</v>
      </c>
      <c r="D35" s="11" t="s">
        <v>190</v>
      </c>
      <c r="E35" s="11" t="s">
        <v>282</v>
      </c>
      <c r="F35" s="11" t="s">
        <v>289</v>
      </c>
    </row>
    <row r="37" spans="2:6" x14ac:dyDescent="0.4">
      <c r="B37" s="9" t="s">
        <v>290</v>
      </c>
    </row>
    <row r="38" spans="2:6" x14ac:dyDescent="0.4">
      <c r="B38" s="9" t="s">
        <v>291</v>
      </c>
    </row>
    <row r="39" spans="2:6" x14ac:dyDescent="0.4">
      <c r="B39" s="18" t="s">
        <v>292</v>
      </c>
    </row>
  </sheetData>
  <pageMargins left="0.75" right="0.75" top="1" bottom="1" header="0.511811023622047" footer="0.511811023622047"/>
  <pageSetup fitToHeight="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8A94A3"/>
    <pageSetUpPr fitToPage="1"/>
  </sheetPr>
  <dimension ref="B2:C13"/>
  <sheetViews>
    <sheetView showGridLines="0" tabSelected="1" zoomScaleNormal="100" workbookViewId="0"/>
  </sheetViews>
  <sheetFormatPr defaultColWidth="8.69140625" defaultRowHeight="14.6" x14ac:dyDescent="0.4"/>
  <cols>
    <col min="1" max="1" width="3" customWidth="1"/>
    <col min="2" max="2" width="28" customWidth="1"/>
    <col min="3" max="3" width="90" customWidth="1"/>
  </cols>
  <sheetData>
    <row r="2" spans="2:3" ht="21.45" x14ac:dyDescent="0.5">
      <c r="B2" s="7" t="s">
        <v>293</v>
      </c>
    </row>
    <row r="4" spans="2:3" ht="24.9" x14ac:dyDescent="0.4">
      <c r="B4" s="16" t="s">
        <v>294</v>
      </c>
      <c r="C4" s="11" t="s">
        <v>295</v>
      </c>
    </row>
    <row r="5" spans="2:3" x14ac:dyDescent="0.4">
      <c r="B5" s="16" t="s">
        <v>296</v>
      </c>
      <c r="C5" s="11" t="s">
        <v>297</v>
      </c>
    </row>
    <row r="6" spans="2:3" x14ac:dyDescent="0.4">
      <c r="B6" s="16" t="s">
        <v>298</v>
      </c>
      <c r="C6" s="11" t="s">
        <v>299</v>
      </c>
    </row>
    <row r="7" spans="2:3" x14ac:dyDescent="0.4">
      <c r="B7" s="16" t="s">
        <v>300</v>
      </c>
      <c r="C7" s="11" t="s">
        <v>301</v>
      </c>
    </row>
    <row r="8" spans="2:3" x14ac:dyDescent="0.4">
      <c r="B8" s="16" t="s">
        <v>302</v>
      </c>
      <c r="C8" s="11" t="s">
        <v>303</v>
      </c>
    </row>
    <row r="9" spans="2:3" x14ac:dyDescent="0.4">
      <c r="B9" s="16" t="s">
        <v>304</v>
      </c>
      <c r="C9" s="11" t="s">
        <v>305</v>
      </c>
    </row>
    <row r="10" spans="2:3" x14ac:dyDescent="0.4">
      <c r="B10" s="16" t="s">
        <v>140</v>
      </c>
      <c r="C10" s="11" t="s">
        <v>306</v>
      </c>
    </row>
    <row r="11" spans="2:3" x14ac:dyDescent="0.4">
      <c r="B11" s="16" t="s">
        <v>307</v>
      </c>
      <c r="C11" s="11" t="s">
        <v>308</v>
      </c>
    </row>
    <row r="12" spans="2:3" ht="24.9" x14ac:dyDescent="0.4">
      <c r="B12" s="16" t="s">
        <v>309</v>
      </c>
      <c r="C12" s="11" t="s">
        <v>310</v>
      </c>
    </row>
    <row r="13" spans="2:3" ht="24.9" x14ac:dyDescent="0.4">
      <c r="B13" s="16" t="s">
        <v>311</v>
      </c>
      <c r="C13" s="11" t="s">
        <v>312</v>
      </c>
    </row>
  </sheetData>
  <pageMargins left="0.75" right="0.75" top="1" bottom="1"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14</vt:i4>
      </vt:variant>
    </vt:vector>
  </HeadingPairs>
  <TitlesOfParts>
    <vt:vector size="23" baseType="lpstr">
      <vt:lpstr>Start here</vt:lpstr>
      <vt:lpstr>1 Facts</vt:lpstr>
      <vt:lpstr>2 Ask AI</vt:lpstr>
      <vt:lpstr>3 Channels</vt:lpstr>
      <vt:lpstr>4 Issues</vt:lpstr>
      <vt:lpstr>5 Result for GM</vt:lpstr>
      <vt:lpstr>6 Tracker</vt:lpstr>
      <vt:lpstr>Example Hotel Aurora</vt:lpstr>
      <vt:lpstr>Glossary</vt:lpstr>
      <vt:lpstr>AI1</vt:lpstr>
      <vt:lpstr>AI2</vt:lpstr>
      <vt:lpstr>AI3</vt:lpstr>
      <vt:lpstr>CheckType</vt:lpstr>
      <vt:lpstr>Comp</vt:lpstr>
      <vt:lpstr>Dest</vt:lpstr>
      <vt:lpstr>Facility</vt:lpstr>
      <vt:lpstr>Guest</vt:lpstr>
      <vt:lpstr>Hotel</vt:lpstr>
      <vt:lpstr>Landmark</vt:lpstr>
      <vt:lpstr>Market</vt:lpstr>
      <vt:lpstr>RunDate</vt:lpstr>
      <vt:lpstr>Runner</vt:lpstr>
      <vt:lpstr>Strength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Riccardo Giacometti</cp:lastModifiedBy>
  <cp:revision>0</cp:revision>
  <dcterms:created xsi:type="dcterms:W3CDTF">2026-10-01T00:37:10Z</dcterms:created>
  <dcterms:modified xsi:type="dcterms:W3CDTF">2026-10-01T13:23:51Z</dcterms:modified>
  <dc:language>en-US</dc:language>
</cp:coreProperties>
</file>